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1f0d6249bbce649f/Desktop/"/>
    </mc:Choice>
  </mc:AlternateContent>
  <xr:revisionPtr revIDLastSave="2360" documentId="13_ncr:1_{A209B2C8-EA31-48F7-B166-30E8A1B5E351}" xr6:coauthVersionLast="47" xr6:coauthVersionMax="47" xr10:uidLastSave="{A4085C15-4239-4A4A-B94B-FABFF42AEA71}"/>
  <bookViews>
    <workbookView xWindow="-108" yWindow="-108" windowWidth="24792" windowHeight="14856" activeTab="1" xr2:uid="{00000000-000D-0000-FFFF-FFFF00000000}"/>
  </bookViews>
  <sheets>
    <sheet name="BOQ - SUB" sheetId="8" r:id="rId1"/>
    <sheet name="BOQ TOTAL" sheetId="9" r:id="rId2"/>
  </sheets>
  <definedNames>
    <definedName name="_xlnm.Print_Area" localSheetId="0">'BOQ - SUB'!$A$1:$H$91</definedName>
    <definedName name="_xlnm.Print_Area" localSheetId="1">'BOQ TOTAL'!$A$1:$H$29</definedName>
    <definedName name="_xlnm.Print_Titles" localSheetId="0">'BOQ - SUB'!$1:$3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9" l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L67" i="8"/>
  <c r="G31" i="8" l="1"/>
  <c r="G30" i="8"/>
  <c r="G29" i="8"/>
  <c r="G21" i="8" l="1"/>
  <c r="G36" i="8"/>
  <c r="G37" i="8"/>
  <c r="G17" i="8"/>
  <c r="K48" i="8"/>
  <c r="M48" i="8" s="1"/>
  <c r="D59" i="8" l="1"/>
  <c r="D27" i="8" l="1"/>
  <c r="D23" i="8"/>
  <c r="D24" i="8"/>
  <c r="J15" i="8"/>
  <c r="D18" i="8" l="1"/>
  <c r="G18" i="8" s="1"/>
  <c r="G14" i="8" l="1"/>
  <c r="G13" i="8"/>
  <c r="G12" i="8"/>
  <c r="G11" i="8"/>
  <c r="G43" i="8"/>
  <c r="G44" i="8" s="1"/>
  <c r="K29" i="8"/>
  <c r="L29" i="8" s="1"/>
  <c r="L30" i="8" s="1"/>
  <c r="L17" i="8" l="1"/>
  <c r="K12" i="8"/>
  <c r="G84" i="8"/>
  <c r="G83" i="8"/>
  <c r="G81" i="8"/>
  <c r="G80" i="8"/>
  <c r="G78" i="8"/>
  <c r="G77" i="8"/>
  <c r="G75" i="8"/>
  <c r="G74" i="8"/>
  <c r="G73" i="8"/>
  <c r="G72" i="8"/>
  <c r="G71" i="8"/>
  <c r="G70" i="8"/>
  <c r="G69" i="8"/>
  <c r="G67" i="8"/>
  <c r="G68" i="8" s="1"/>
  <c r="G65" i="8"/>
  <c r="G66" i="8" s="1"/>
  <c r="G79" i="8" l="1"/>
  <c r="G82" i="8"/>
  <c r="G85" i="8"/>
  <c r="G76" i="8"/>
  <c r="G63" i="8"/>
  <c r="G62" i="8"/>
  <c r="G61" i="8"/>
  <c r="G59" i="8"/>
  <c r="G58" i="8"/>
  <c r="G56" i="8"/>
  <c r="G55" i="8"/>
  <c r="G54" i="8"/>
  <c r="G53" i="8"/>
  <c r="G52" i="8"/>
  <c r="G51" i="8"/>
  <c r="G49" i="8"/>
  <c r="G48" i="8"/>
  <c r="G46" i="8"/>
  <c r="G45" i="8"/>
  <c r="G50" i="8" l="1"/>
  <c r="G47" i="8"/>
  <c r="G64" i="8"/>
  <c r="G60" i="8"/>
  <c r="G57" i="8"/>
  <c r="G41" i="8"/>
  <c r="G40" i="8"/>
  <c r="G39" i="8"/>
  <c r="G38" i="8"/>
  <c r="G42" i="8" l="1"/>
  <c r="G34" i="8" l="1"/>
  <c r="G33" i="8"/>
  <c r="G32" i="8"/>
  <c r="G27" i="8"/>
  <c r="G26" i="8"/>
  <c r="G24" i="8"/>
  <c r="G23" i="8"/>
  <c r="G25" i="8" l="1"/>
  <c r="G35" i="8"/>
  <c r="G28" i="8"/>
  <c r="J38" i="8" l="1"/>
  <c r="G19" i="8"/>
  <c r="G7" i="8"/>
  <c r="G5" i="8"/>
  <c r="G4" i="8"/>
  <c r="G16" i="8" l="1"/>
  <c r="G22" i="8"/>
  <c r="G6" i="8"/>
  <c r="G20" i="8"/>
  <c r="G10" i="8"/>
  <c r="J22" i="8" l="1"/>
  <c r="E27" i="9"/>
  <c r="J3" i="9" l="1"/>
  <c r="E31" i="9"/>
  <c r="E32" i="9" s="1"/>
  <c r="J6" i="9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5" i="9"/>
  <c r="K6" i="9" l="1"/>
  <c r="K7" i="9"/>
  <c r="K8" i="9" l="1"/>
  <c r="K9" i="9" l="1"/>
  <c r="K10" i="9" l="1"/>
  <c r="K11" i="9" l="1"/>
  <c r="K12" i="9" l="1"/>
  <c r="K13" i="9" l="1"/>
  <c r="K14" i="9" l="1"/>
  <c r="K15" i="9" l="1"/>
  <c r="K16" i="9" l="1"/>
  <c r="K17" i="9" l="1"/>
  <c r="K18" i="9" l="1"/>
  <c r="K19" i="9" l="1"/>
  <c r="K20" i="9" l="1"/>
  <c r="K21" i="9" l="1"/>
  <c r="K22" i="9" l="1"/>
  <c r="K23" i="9" l="1"/>
  <c r="K25" i="9" l="1"/>
  <c r="K24" i="9"/>
  <c r="K26" i="9" l="1"/>
</calcChain>
</file>

<file path=xl/sharedStrings.xml><?xml version="1.0" encoding="utf-8"?>
<sst xmlns="http://schemas.openxmlformats.org/spreadsheetml/2006/main" count="390" uniqueCount="290">
  <si>
    <t>المشروع</t>
  </si>
  <si>
    <t>نوع العمل</t>
  </si>
  <si>
    <t>وصف الاعمال</t>
  </si>
  <si>
    <t>الاعمال الانشائية</t>
  </si>
  <si>
    <t xml:space="preserve">الاعمال الانشائية للمشروع وتشمل القواعد والاعمدة والاسقف والكمرات والصبات الأرضية والمباني </t>
  </si>
  <si>
    <t>STR-00</t>
  </si>
  <si>
    <t>الأعمال الكهربائية</t>
  </si>
  <si>
    <t>الأعمال الميكانيكية</t>
  </si>
  <si>
    <t>MEC-00</t>
  </si>
  <si>
    <t>ELC-00</t>
  </si>
  <si>
    <t>كود التكلفة الأساسي</t>
  </si>
  <si>
    <t>أعمال العزل</t>
  </si>
  <si>
    <t>أعمال اللياسة</t>
  </si>
  <si>
    <t>أعمال الجبس</t>
  </si>
  <si>
    <t>أعمال البلاط</t>
  </si>
  <si>
    <t>أعمال الدهانات</t>
  </si>
  <si>
    <t>الشبابيك</t>
  </si>
  <si>
    <t>أعمال معدنية</t>
  </si>
  <si>
    <t>المصاعد</t>
  </si>
  <si>
    <t>التكييف</t>
  </si>
  <si>
    <t>INS-00</t>
  </si>
  <si>
    <t>PLS-00</t>
  </si>
  <si>
    <t>GYP-00</t>
  </si>
  <si>
    <t>TIL-00</t>
  </si>
  <si>
    <t>PNT-00</t>
  </si>
  <si>
    <t>ALM-00</t>
  </si>
  <si>
    <t>WOD-00</t>
  </si>
  <si>
    <t>MET-00</t>
  </si>
  <si>
    <t>الأبواب الخشبية</t>
  </si>
  <si>
    <t>ELV-00</t>
  </si>
  <si>
    <t>CLD-00</t>
  </si>
  <si>
    <t>AC-00</t>
  </si>
  <si>
    <t>EXP-00</t>
  </si>
  <si>
    <t xml:space="preserve">وتشمل جميع اعمال تغذية الكهرباء وانارة من اسلاك ولوحات وتأسيسات وانظمة Low Current عدا الأنظمة الذكية </t>
  </si>
  <si>
    <t>وتشمل اعمال لياسة الواجهات واللياسة الداخلية ولياسة ارضيات الحمامات لتجهيز العزل</t>
  </si>
  <si>
    <t xml:space="preserve">وتشمل الاسقف المعلقة (Gypsum Board) </t>
  </si>
  <si>
    <t>ويشمل أعمال البلاط للجدران والأرضيات الداخلية والخارجية والأدراج والأرصفة عدا الواجهات الخارجية</t>
  </si>
  <si>
    <t>ويشمل اعمال دهانات الجدران الداخلية والخارجية بحسب المواد المعتمدة للمشروع</t>
  </si>
  <si>
    <t>ويشمل مقاطع الألمنيوم الخارجية وجميع الشبابيك</t>
  </si>
  <si>
    <t>وتشمل الأبواب الخشبية</t>
  </si>
  <si>
    <t>ويشمل اعمال المصاعد</t>
  </si>
  <si>
    <t xml:space="preserve">ويشمل اعمال التكييف نوع سبليت </t>
  </si>
  <si>
    <t>ويشمل التلبيسات الحجرية او الرخامية للواجهات والاسوار والتكسيات الخشبية وتكسيات الألمنيوم</t>
  </si>
  <si>
    <t xml:space="preserve">أعمال الواجهات </t>
  </si>
  <si>
    <t>ملاحظات</t>
  </si>
  <si>
    <t>ADD-00</t>
  </si>
  <si>
    <t xml:space="preserve">كود التكلفة </t>
  </si>
  <si>
    <t>الكمية</t>
  </si>
  <si>
    <t>الوحدة</t>
  </si>
  <si>
    <t>السعر</t>
  </si>
  <si>
    <t>الإجمالي (ريال)</t>
  </si>
  <si>
    <t>مقطوع</t>
  </si>
  <si>
    <t>ADD-01</t>
  </si>
  <si>
    <t>ADD-02</t>
  </si>
  <si>
    <t>الإجمالي</t>
  </si>
  <si>
    <t>ELC-01</t>
  </si>
  <si>
    <t>ELC-02</t>
  </si>
  <si>
    <t>ELC-03</t>
  </si>
  <si>
    <t>ELC-04</t>
  </si>
  <si>
    <t>ELC-05</t>
  </si>
  <si>
    <t>عدد</t>
  </si>
  <si>
    <t>MEC-01</t>
  </si>
  <si>
    <t>MEC-02</t>
  </si>
  <si>
    <t>MEC-03</t>
  </si>
  <si>
    <t>MEC-04</t>
  </si>
  <si>
    <t>MEC-05</t>
  </si>
  <si>
    <t>MEC-06</t>
  </si>
  <si>
    <t>INS-01</t>
  </si>
  <si>
    <t>INS-02</t>
  </si>
  <si>
    <t>PLS-01</t>
  </si>
  <si>
    <t>PLS-02</t>
  </si>
  <si>
    <t>GYP-01</t>
  </si>
  <si>
    <t>TIL-01</t>
  </si>
  <si>
    <t>TIL-02</t>
  </si>
  <si>
    <t>TIL-03</t>
  </si>
  <si>
    <t>TIL-04</t>
  </si>
  <si>
    <t>TIL-05</t>
  </si>
  <si>
    <t>PNT-01</t>
  </si>
  <si>
    <t>PNT-02</t>
  </si>
  <si>
    <t>ALM-01</t>
  </si>
  <si>
    <t>WOD-01</t>
  </si>
  <si>
    <t>MET-01</t>
  </si>
  <si>
    <t>MET-02</t>
  </si>
  <si>
    <t>MET-03</t>
  </si>
  <si>
    <t>MET-04</t>
  </si>
  <si>
    <t>MET-05</t>
  </si>
  <si>
    <t>MET-06</t>
  </si>
  <si>
    <t>CLD-01</t>
  </si>
  <si>
    <t>CLD-02</t>
  </si>
  <si>
    <t>CLD-03</t>
  </si>
  <si>
    <t>ELV-01</t>
  </si>
  <si>
    <t>AC-01</t>
  </si>
  <si>
    <t>AC-02</t>
  </si>
  <si>
    <t>EXP-01</t>
  </si>
  <si>
    <t>EXP-02</t>
  </si>
  <si>
    <t>EXP-03</t>
  </si>
  <si>
    <t>EXP-04</t>
  </si>
  <si>
    <t>اسم المشروع:</t>
  </si>
  <si>
    <r>
      <t xml:space="preserve">وتشمل أعمال الصرف وأعمال تهوية دورات المياه </t>
    </r>
    <r>
      <rPr>
        <sz val="8"/>
        <rFont val="Segoe UI Semibold"/>
        <family val="2"/>
      </rPr>
      <t>وتأسيسات مصارف التكييف</t>
    </r>
    <r>
      <rPr>
        <sz val="8"/>
        <color theme="1"/>
        <rFont val="Segoe UI Semibold"/>
        <family val="2"/>
      </rPr>
      <t xml:space="preserve"> وأعمال تغذية المياه والسخانات والخزان العلوي والمضخات والقطع الصحية</t>
    </r>
  </si>
  <si>
    <r>
      <t xml:space="preserve">وتشمل اعمال الدرابزين والابواب المعدنية </t>
    </r>
    <r>
      <rPr>
        <sz val="8"/>
        <color rgb="FFFF0000"/>
        <rFont val="Segoe UI Semibold"/>
        <family val="2"/>
      </rPr>
      <t xml:space="preserve"> </t>
    </r>
  </si>
  <si>
    <t>تجهيزات الموقع</t>
  </si>
  <si>
    <t>تشمل المكاتب ولوحات المشروع والحواجز والسياج والأدوات المكتبية والكمبيوترات والطابعات ونظافة الموقع والعمالة وأي تجهيزات للمشروع</t>
  </si>
  <si>
    <t>التصميم</t>
  </si>
  <si>
    <t>الاشراف</t>
  </si>
  <si>
    <t>أعمال الاشراف على المشروع واستلام الاعمال واختبارات اثناء التنفيذ</t>
  </si>
  <si>
    <t>أعمال التصميم (معماري وانشائي وكهروميكانيك) وحساب الكميات ومختبر فحص التربة والتصميم الداخلي واللاندسكيب</t>
  </si>
  <si>
    <t>DES-00</t>
  </si>
  <si>
    <t>SUP-00</t>
  </si>
  <si>
    <t>EXV-00</t>
  </si>
  <si>
    <t>أعمال الحفر والدفان</t>
  </si>
  <si>
    <t>تشمل أعمال الحفر والدفان للمشروع</t>
  </si>
  <si>
    <t>أعمال عزل الهيكل الخرساني</t>
  </si>
  <si>
    <t>ويشمل اعمال عزل القواعد والميدة وعزل الاقبية</t>
  </si>
  <si>
    <t>WPRF-00</t>
  </si>
  <si>
    <t>ويشمل عزل الاسطح مائيا وحراريا وعزل دورات المياه للدور الأول والروف مائيا وحراريا، وعزل الخزانات الأرضية من الداخل</t>
  </si>
  <si>
    <t>الرسوم والتراخيص</t>
  </si>
  <si>
    <t xml:space="preserve">ويشمل جميع الرسوم الحكومية </t>
  </si>
  <si>
    <t>GOV-00</t>
  </si>
  <si>
    <t>الاجمالي</t>
  </si>
  <si>
    <t>معلومات</t>
  </si>
  <si>
    <t>DES-01</t>
  </si>
  <si>
    <t>DES-02</t>
  </si>
  <si>
    <t>تصميم عمراني</t>
  </si>
  <si>
    <t>تصميم داخلي</t>
  </si>
  <si>
    <t>SUP-01</t>
  </si>
  <si>
    <t>SUP-02</t>
  </si>
  <si>
    <t>شهر</t>
  </si>
  <si>
    <t>SUP-03</t>
  </si>
  <si>
    <t>سياج وحماية</t>
  </si>
  <si>
    <t>عمال خدمة</t>
  </si>
  <si>
    <t>نثريات</t>
  </si>
  <si>
    <t>نظافة</t>
  </si>
  <si>
    <t>EXV-01</t>
  </si>
  <si>
    <t>EXV-02</t>
  </si>
  <si>
    <t>حفر الموقع</t>
  </si>
  <si>
    <t>أعمال الحفر</t>
  </si>
  <si>
    <t>دفان الموقع</t>
  </si>
  <si>
    <t>STR-01</t>
  </si>
  <si>
    <t>م2</t>
  </si>
  <si>
    <t>م3</t>
  </si>
  <si>
    <t>WPRF-01</t>
  </si>
  <si>
    <t>WPRF-02</t>
  </si>
  <si>
    <t>عزل اسطح مائي وحراري</t>
  </si>
  <si>
    <t>مصنعيات كهرباء</t>
  </si>
  <si>
    <t>افياش ومفاتيح</t>
  </si>
  <si>
    <t>لوحات وقواطع</t>
  </si>
  <si>
    <t>اعمال مصنعيات كهرباء</t>
  </si>
  <si>
    <t>توريد لوحات وقواطع وملحقاتها</t>
  </si>
  <si>
    <t xml:space="preserve">توريد افياش ومفاتيح </t>
  </si>
  <si>
    <t>انارة</t>
  </si>
  <si>
    <t>توريد مواد انارة وملحقاتها</t>
  </si>
  <si>
    <t>مصنعيات سباكة</t>
  </si>
  <si>
    <t>اعمال مصنعيات سباكة</t>
  </si>
  <si>
    <t>مواسير تغذية وصرف</t>
  </si>
  <si>
    <t xml:space="preserve">شفاطات </t>
  </si>
  <si>
    <t>سخانات مياه</t>
  </si>
  <si>
    <t xml:space="preserve">خزان ومضخات </t>
  </si>
  <si>
    <t>قطع صحية</t>
  </si>
  <si>
    <t>توريد القطع الصحية لدورات المياه</t>
  </si>
  <si>
    <t>توريد مواسير تغذية مياه وصرف ومحابس وصفايات وملحقاتها</t>
  </si>
  <si>
    <t>اسقف مستعارة</t>
  </si>
  <si>
    <t>GYP-02</t>
  </si>
  <si>
    <t>دهان داخلي</t>
  </si>
  <si>
    <t>دهان خارجي</t>
  </si>
  <si>
    <t>متشمل مخططات التصميم والتنفيذ وفحص التربة والمساحة</t>
  </si>
  <si>
    <t>ويشمل تصميم اعمال الديكورات ولاندسكيب</t>
  </si>
  <si>
    <t>نظافة المشروع الدورية والتسليم</t>
  </si>
  <si>
    <t xml:space="preserve">اعمال دفان </t>
  </si>
  <si>
    <r>
      <t xml:space="preserve">توريد وتركيب عزل مائي لجميع الاجزاء الخرسانية اسفل منسوب الارضي </t>
    </r>
    <r>
      <rPr>
        <sz val="8"/>
        <color rgb="FFC00000"/>
        <rFont val="Segoe UI Semibold"/>
        <family val="2"/>
      </rPr>
      <t>للمبنى</t>
    </r>
    <r>
      <rPr>
        <sz val="8"/>
        <color theme="1"/>
        <rFont val="Segoe UI Semibold"/>
        <family val="2"/>
      </rPr>
      <t xml:space="preserve"> بحسب المخططات المعتمدة</t>
    </r>
  </si>
  <si>
    <t>عزل الاسطح مائي وحراري بحسب النظام المحدد بالمخططات والمواد المعتمدة</t>
  </si>
  <si>
    <t>توريد شفاطات دورات المياه مع الاكسسوارات بحسب المخططات والمواد المعتمدة</t>
  </si>
  <si>
    <t>توريد سخانات دورات المياه مع الاكسسوارات بحسب المخططات والمواد المعتمدة</t>
  </si>
  <si>
    <t>عزل دورات المياه والخزان الارضي من الداخل</t>
  </si>
  <si>
    <t>عزل مائي اساسات المبنى</t>
  </si>
  <si>
    <t>عزل مائي لدورات المياه والمطابخ للادوار العلوية والخزان الارضي من الداخل بحسب المخططات والمواد المعتمدة</t>
  </si>
  <si>
    <t>لياسة داخلية</t>
  </si>
  <si>
    <t>لياسة خارجية</t>
  </si>
  <si>
    <r>
      <t xml:space="preserve">توريد وتنفيذ لياسة </t>
    </r>
    <r>
      <rPr>
        <sz val="8"/>
        <color rgb="FFC00000"/>
        <rFont val="Segoe UI Semibold"/>
        <family val="2"/>
      </rPr>
      <t>خارجية</t>
    </r>
    <r>
      <rPr>
        <sz val="8"/>
        <color theme="1"/>
        <rFont val="Segoe UI Semibold"/>
        <family val="2"/>
      </rPr>
      <t xml:space="preserve"> بحسب المخططات والمواصفات المعتمدة ويشمل جميع ما يلزم</t>
    </r>
  </si>
  <si>
    <r>
      <t xml:space="preserve">توريد وتنفيذ لياسة </t>
    </r>
    <r>
      <rPr>
        <sz val="8"/>
        <color rgb="FFC00000"/>
        <rFont val="Segoe UI Semibold"/>
        <family val="2"/>
      </rPr>
      <t>داخلية</t>
    </r>
    <r>
      <rPr>
        <sz val="8"/>
        <color theme="1"/>
        <rFont val="Segoe UI Semibold"/>
        <family val="2"/>
      </rPr>
      <t xml:space="preserve"> بحسب المخططات والمواصفات المعتمدة ويشمل جميع ما يلزم</t>
    </r>
  </si>
  <si>
    <t>توريد وتنفيذ أسقف مستعارة جبس بحسب المخططات والمواصفات المعتمدة</t>
  </si>
  <si>
    <t xml:space="preserve">فتحات صيانة </t>
  </si>
  <si>
    <t>توريد فتحات صيانة بحسب المخططات والمواصفات المعتمدة</t>
  </si>
  <si>
    <t xml:space="preserve">أرضيات داخلي </t>
  </si>
  <si>
    <t>بلاط جدران داخلي</t>
  </si>
  <si>
    <r>
      <t xml:space="preserve">توريد وتركيب </t>
    </r>
    <r>
      <rPr>
        <sz val="8"/>
        <color rgb="FFC00000"/>
        <rFont val="Segoe UI Semibold"/>
        <family val="2"/>
      </rPr>
      <t>جدران</t>
    </r>
    <r>
      <rPr>
        <sz val="8"/>
        <color theme="1"/>
        <rFont val="Segoe UI Semibold"/>
        <family val="2"/>
      </rPr>
      <t xml:space="preserve"> بلاط داخلي للادوار بحسب المخططات والمواصفات المعتمدة</t>
    </r>
  </si>
  <si>
    <r>
      <t xml:space="preserve">توريد وتركيب </t>
    </r>
    <r>
      <rPr>
        <sz val="8"/>
        <color rgb="FFC00000"/>
        <rFont val="Segoe UI Semibold"/>
        <family val="2"/>
      </rPr>
      <t>ارضيات</t>
    </r>
    <r>
      <rPr>
        <sz val="8"/>
        <color theme="1"/>
        <rFont val="Segoe UI Semibold"/>
        <family val="2"/>
      </rPr>
      <t xml:space="preserve"> بلاط داخلي للادوار بحسب المخططات والمواصفات المعتمدة</t>
    </r>
  </si>
  <si>
    <t>درج داخلي</t>
  </si>
  <si>
    <t>توريد وتركيب درج داخلي يشمل النعلات وجميع ما يلزم</t>
  </si>
  <si>
    <t>م</t>
  </si>
  <si>
    <t>بلاط روف</t>
  </si>
  <si>
    <t>توريد وتركيب بلاط روف خارجي والسطح العلوي بحسب المخططات والمواصفات المعتمدة</t>
  </si>
  <si>
    <t>بلاط حوش وادراج خارجية</t>
  </si>
  <si>
    <t>الرصيف</t>
  </si>
  <si>
    <t>توريد وتركيب انترلوك ويشمل جميع الاعمال بحسب المخططات والمواصفات المعتمدة</t>
  </si>
  <si>
    <t>توريد وتنفيذ أعمال دهانات خارجية بحسب المخططات والموصفات المعتمدة</t>
  </si>
  <si>
    <r>
      <t xml:space="preserve">توريد وتنفيذ أعمال دهانات </t>
    </r>
    <r>
      <rPr>
        <sz val="8"/>
        <color rgb="FFC00000"/>
        <rFont val="Segoe UI Semibold"/>
        <family val="2"/>
      </rPr>
      <t>داخلية</t>
    </r>
    <r>
      <rPr>
        <sz val="8"/>
        <color theme="1"/>
        <rFont val="Segoe UI Semibold"/>
        <family val="2"/>
      </rPr>
      <t xml:space="preserve"> بحسب المخططات والموصفات المعتمدة</t>
    </r>
  </si>
  <si>
    <t>حجر ورخام</t>
  </si>
  <si>
    <t>مشربيات معدنية او GRC</t>
  </si>
  <si>
    <t>توريد وتركيب مشربيات معدنية او جي ار سي للواجهات والاسوار بحسب المخططات والمواصفات المعتمدة</t>
  </si>
  <si>
    <t>توريد وتنفيذ أعمال حجر او رخام او بديل للواجهات الخارجية والاسوار بحسب المخططات والمواصفات المعتمدة</t>
  </si>
  <si>
    <t>واجهات زجاجية
 (غير الشبابيك)</t>
  </si>
  <si>
    <t>توريد وتركيب واجهات زجاجية (كلادينج) بحسب النوع المواصفات والمخططات المعتمدة</t>
  </si>
  <si>
    <t>Stone &amp; Marble Cladding</t>
  </si>
  <si>
    <t xml:space="preserve">Mashrabia </t>
  </si>
  <si>
    <t>Structure Glass 
Glass / Alum. Cladding</t>
  </si>
  <si>
    <t>EXP-05</t>
  </si>
  <si>
    <t>شبابيك المنيوم</t>
  </si>
  <si>
    <t>أبواب داخلية</t>
  </si>
  <si>
    <t>توريد وتركيب شبابيك وأبواب المنيوم بحسب المخططات والمواصفات المعتمدة</t>
  </si>
  <si>
    <t>توريد وتركيب ابواب داخلية بحسب المخططات والمواصفات المعتمدة</t>
  </si>
  <si>
    <t>MET-07</t>
  </si>
  <si>
    <t>درابزين الدرج الداخلي</t>
  </si>
  <si>
    <t>توريد وتركيب درابزين درج داخلي زجاجي او معدني بحسب المواصفات والمخططات المعتمدة</t>
  </si>
  <si>
    <t>درابزين خارجي</t>
  </si>
  <si>
    <r>
      <t xml:space="preserve">توريد وتركيب درابزين درج </t>
    </r>
    <r>
      <rPr>
        <sz val="8"/>
        <color rgb="FFC00000"/>
        <rFont val="Segoe UI Semibold"/>
        <family val="2"/>
      </rPr>
      <t>خارجي</t>
    </r>
    <r>
      <rPr>
        <sz val="8"/>
        <color theme="1"/>
        <rFont val="Segoe UI Semibold"/>
        <family val="2"/>
      </rPr>
      <t xml:space="preserve"> زجاجي او معدني بحسب المواصفات والمخططات المعتمدة</t>
    </r>
  </si>
  <si>
    <t xml:space="preserve">قواطع زجاجية </t>
  </si>
  <si>
    <t>توريد وتركيب قواطع زجاجية للشوارات واي منطقة بحسب المخططات والمواصفات المعتمدة</t>
  </si>
  <si>
    <t>توريد وتركيب حلوق بوابات معدنية بحسب المخططات والمواصفات المعتمدة</t>
  </si>
  <si>
    <t>حلوق بوابات معدنية</t>
  </si>
  <si>
    <t>بوابات معدنية</t>
  </si>
  <si>
    <t>توريد وتركيب بوابات معدنية بحسب المخططات والمواصفات المعتمدة</t>
  </si>
  <si>
    <t>ELV-02</t>
  </si>
  <si>
    <t>مصعد</t>
  </si>
  <si>
    <t>توريد وتركيب مصعد بحسب المخططات والمواصفات المعتمدة</t>
  </si>
  <si>
    <t>توردي وتركيب حلوق وواجهات مصعد بحسب المواصفات المعتمدة</t>
  </si>
  <si>
    <t>ديكورات مصعد</t>
  </si>
  <si>
    <t>نظام تكييف مخفي</t>
  </si>
  <si>
    <t>توريد وتركيب نظام تكييف مخفي بحسب المخططات والمواصفات المعتمدة</t>
  </si>
  <si>
    <t>توريد وتركيب مكيفات سبليت بحسب المخططات والمواصفات المعتمدة</t>
  </si>
  <si>
    <t xml:space="preserve">أعمال التعديلات والاضافية </t>
  </si>
  <si>
    <t>أعمال التعديلات والأعمال الاضافية</t>
  </si>
  <si>
    <t>أعمال تعديلات</t>
  </si>
  <si>
    <t>أعمال اضافية</t>
  </si>
  <si>
    <t>مكيفات سبليت</t>
  </si>
  <si>
    <t>ملخص كشف حساب الكميات</t>
  </si>
  <si>
    <t>عزل مائي للخزانات</t>
  </si>
  <si>
    <t>توريد وتركيب عزل مائي طبقتين رولات مع حماية لارضية وجدران وسقف الخزانات</t>
  </si>
  <si>
    <t>الموازنة</t>
  </si>
  <si>
    <t>TIL-07</t>
  </si>
  <si>
    <t>مساحة الارض (متر مربع)</t>
  </si>
  <si>
    <t>مسطحات البناء (متر مربع)</t>
  </si>
  <si>
    <t>مسطحات الرخصة</t>
  </si>
  <si>
    <t>مركز تجاري الجبيلة</t>
  </si>
  <si>
    <t>نظام الأمن والسلامة</t>
  </si>
  <si>
    <t>توريد وتركيب نظام أمن وسلامة بحسب مخططات المشروع</t>
  </si>
  <si>
    <t>توفير سياج ومتطلبات الامان وسياج دعائي</t>
  </si>
  <si>
    <t>توفير عمال خدمة نظافة وحراسة خلال التنفيذ واعمال خفيفة</t>
  </si>
  <si>
    <t>EXV-03</t>
  </si>
  <si>
    <t>ازالة المخلفات</t>
  </si>
  <si>
    <t>ازالة المخلفات الى منسوب الشارع</t>
  </si>
  <si>
    <t>حماية من النمل الابيض</t>
  </si>
  <si>
    <t>رش حماية من النمل الابيض</t>
  </si>
  <si>
    <t>سلالم</t>
  </si>
  <si>
    <t>توريد وتركيب حديد لزوم السلم البحارى للسطح وغطاء مدخل السطح</t>
  </si>
  <si>
    <t xml:space="preserve"> توريد وتركيب كوبستة علب أو مواسير الاستلس ستيل  ارتفاع 100 سم</t>
  </si>
  <si>
    <t>درابزين معدني</t>
  </si>
  <si>
    <t>توريد خزانات ومضخات وملحقاتها</t>
  </si>
  <si>
    <t>توريد وتركيب رخام للمداخل وبسطات الادراج بحسب المخططات والمواصفات المعتمدة</t>
  </si>
  <si>
    <t>المسطحات التأجيرية</t>
  </si>
  <si>
    <t>حساب الكميات - BOQ - تقدير التكلفة</t>
  </si>
  <si>
    <t>استشاري هندسي</t>
  </si>
  <si>
    <t>استشاري انشائي</t>
  </si>
  <si>
    <t>مهندس موقع وزيارات استلام متخصصة</t>
  </si>
  <si>
    <t>مكتب اشراف</t>
  </si>
  <si>
    <t>مستلزمات ونثريات مكتب بالموقع</t>
  </si>
  <si>
    <t>FIR-07</t>
  </si>
  <si>
    <t>يشمل في اعمال العظم</t>
  </si>
  <si>
    <t>20.05.2025</t>
  </si>
  <si>
    <t>المكاتب</t>
  </si>
  <si>
    <t>المكتاتب</t>
  </si>
  <si>
    <t>بلاط خزف ابيض</t>
  </si>
  <si>
    <t>اعادة</t>
  </si>
  <si>
    <t>1.5 م</t>
  </si>
  <si>
    <t>تركيب</t>
  </si>
  <si>
    <t>هيكل خرساني</t>
  </si>
  <si>
    <t>اعمال هيكل خرساني بالمواد</t>
  </si>
  <si>
    <t xml:space="preserve">اسلاك وكابلات </t>
  </si>
  <si>
    <t xml:space="preserve">تأسيس كهرباء </t>
  </si>
  <si>
    <t xml:space="preserve">توريد اسلاك وكابلات </t>
  </si>
  <si>
    <t>كابلات واسلاك المكاتب فقط</t>
  </si>
  <si>
    <t>مواسير واهواز وبوكسات وعلب الكهرباء</t>
  </si>
  <si>
    <t>المكاتب فقط</t>
  </si>
  <si>
    <t>المكاتب والخارجي فقط</t>
  </si>
  <si>
    <t>المكاتب  فقط</t>
  </si>
  <si>
    <t>الرائد</t>
  </si>
  <si>
    <t>مكاتب واسياب</t>
  </si>
  <si>
    <t>تأسيس فقط</t>
  </si>
  <si>
    <t>مصنعيات سباكة وتركيبات المكاتب</t>
  </si>
  <si>
    <t>درج للمدخل الرئيسي فقط</t>
  </si>
  <si>
    <t>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</si>
</sst>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Segoe UI Semibold"/>
      <family val="2"/>
    </font>
    <font>
      <b/>
      <sz val="11"/>
      <color theme="1"/>
      <name val="Segoe UI Semibold"/>
      <family val="2"/>
    </font>
    <font>
      <sz val="10"/>
      <color theme="1"/>
      <name val="Segoe UI Semibold"/>
      <family val="2"/>
    </font>
    <font>
      <sz val="8"/>
      <color theme="1"/>
      <name val="Segoe UI Semibold"/>
      <family val="2"/>
    </font>
    <font>
      <sz val="8"/>
      <color rgb="FFFF0000"/>
      <name val="Segoe UI Semibold"/>
      <family val="2"/>
    </font>
    <font>
      <b/>
      <sz val="10"/>
      <color theme="1"/>
      <name val="Segoe UI Semibold"/>
      <family val="2"/>
    </font>
    <font>
      <sz val="12"/>
      <color theme="1"/>
      <name val="Segoe UI Semibold"/>
      <family val="2"/>
    </font>
    <font>
      <b/>
      <sz val="8"/>
      <color theme="1"/>
      <name val="Segoe UI Semibold"/>
      <family val="2"/>
    </font>
    <font>
      <b/>
      <u/>
      <sz val="12"/>
      <color theme="1"/>
      <name val="Segoe UI Semibold"/>
      <family val="2"/>
    </font>
    <font>
      <sz val="8"/>
      <color rgb="FFC00000"/>
      <name val="Segoe UI Semibold"/>
      <family val="2"/>
    </font>
    <font>
      <sz val="11"/>
      <color rgb="FFFF0000"/>
      <name val="Segoe UI Semibold"/>
      <family val="2"/>
    </font>
    <font>
      <sz val="9"/>
      <color theme="1"/>
      <name val="Segoe UI Semibold"/>
      <family val="2"/>
    </font>
    <font>
      <b/>
      <sz val="12"/>
      <color theme="1"/>
      <name val="Segoe UI Semibold"/>
      <family val="2"/>
    </font>
    <font>
      <b/>
      <u/>
      <sz val="13"/>
      <color theme="1"/>
      <name val="Segoe UI Semibold"/>
      <family val="2"/>
    </font>
    <font>
      <sz val="8"/>
      <name val="Segoe UI Semibold"/>
      <family val="2"/>
    </font>
    <font>
      <sz val="10"/>
      <name val="Traditional Arabic"/>
      <family val="1"/>
    </font>
    <font>
      <sz val="12"/>
      <name val="Segoe UI Semibold"/>
      <family val="2"/>
    </font>
    <font>
      <sz val="11"/>
      <color rgb="FFC00000"/>
      <name val="Segoe UI Semibold"/>
      <family val="2"/>
    </font>
    <font>
      <b/>
      <sz val="11"/>
      <color rgb="FFC00000"/>
      <name val="Segoe UI Semibold"/>
      <family val="2"/>
    </font>
    <font>
      <sz val="7"/>
      <color rgb="FFFF0000"/>
      <name val="Segoe UI Semibold"/>
      <family val="2"/>
    </font>
    <font>
      <sz val="10"/>
      <name val="Segoe UI Semibold"/>
      <family val="2"/>
    </font>
    <font>
      <sz val="10"/>
      <color rgb="FFFF0000"/>
      <name val="Segoe UI Semibold"/>
      <family val="2"/>
    </font>
    <font>
      <sz val="12"/>
      <color rgb="FFFF0000"/>
      <name val="Calibri"/>
      <family val="2"/>
      <scheme val="minor"/>
    </font>
    <font>
      <sz val="7"/>
      <name val="Segoe UI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3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/>
    </xf>
    <xf numFmtId="3" fontId="18" fillId="3" borderId="15" xfId="0" applyNumberFormat="1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10" fillId="2" borderId="22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4" fontId="10" fillId="2" borderId="4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2" borderId="4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4" borderId="2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3" fontId="21" fillId="0" borderId="6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3" fontId="25" fillId="0" borderId="15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3" fontId="11" fillId="4" borderId="15" xfId="0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3" fontId="1" fillId="0" borderId="0" xfId="0" applyNumberFormat="1" applyFont="1"/>
    <xf numFmtId="0" fontId="11" fillId="0" borderId="20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0" borderId="27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3" fontId="18" fillId="3" borderId="23" xfId="0" applyNumberFormat="1" applyFont="1" applyFill="1" applyBorder="1" applyAlignment="1">
      <alignment horizontal="center" vertical="center"/>
    </xf>
    <xf numFmtId="3" fontId="18" fillId="3" borderId="4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 xr:uid="{BAEE2999-37F6-4AFD-A491-AC4659BB38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46151</xdr:colOff>
      <xdr:row>0</xdr:row>
      <xdr:rowOff>107950</xdr:rowOff>
    </xdr:from>
    <xdr:to>
      <xdr:col>7</xdr:col>
      <xdr:colOff>1092969</xdr:colOff>
      <xdr:row>1</xdr:row>
      <xdr:rowOff>171449</xdr:rowOff>
    </xdr:to>
    <xdr:pic>
      <xdr:nvPicPr>
        <xdr:cNvPr id="3" name="Picture 2" descr="A logo on a black background&#10;&#10;AI-generated content may be incorrect.">
          <a:extLst>
            <a:ext uri="{FF2B5EF4-FFF2-40B4-BE49-F238E27FC236}">
              <a16:creationId xmlns:a16="http://schemas.microsoft.com/office/drawing/2014/main" id="{9920CCD8-FF07-4914-86CA-B1D67E392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5" t="35274" r="2751" b="35923"/>
        <a:stretch/>
      </xdr:blipFill>
      <xdr:spPr bwMode="auto">
        <a:xfrm>
          <a:off x="9983888331" y="107950"/>
          <a:ext cx="1046818" cy="317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1</xdr:row>
      <xdr:rowOff>190501</xdr:rowOff>
    </xdr:from>
    <xdr:to>
      <xdr:col>7</xdr:col>
      <xdr:colOff>610370</xdr:colOff>
      <xdr:row>2</xdr:row>
      <xdr:rowOff>196850</xdr:rowOff>
    </xdr:to>
    <xdr:pic>
      <xdr:nvPicPr>
        <xdr:cNvPr id="2" name="Picture 1" descr="A logo on a black background&#10;&#10;AI-generated content may be incorrect.">
          <a:extLst>
            <a:ext uri="{FF2B5EF4-FFF2-40B4-BE49-F238E27FC236}">
              <a16:creationId xmlns:a16="http://schemas.microsoft.com/office/drawing/2014/main" id="{38D1A69F-75AA-5570-E695-E1C593D87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5" t="35274" r="2751" b="35923"/>
        <a:stretch/>
      </xdr:blipFill>
      <xdr:spPr bwMode="auto">
        <a:xfrm>
          <a:off x="9983958180" y="762001"/>
          <a:ext cx="1277119" cy="387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0728-663D-4ECB-B16B-AC3940BB5A49}">
  <dimension ref="A1:N93"/>
  <sheetViews>
    <sheetView rightToLeft="1" view="pageBreakPreview" zoomScale="145" zoomScaleNormal="100" zoomScaleSheetLayoutView="145" workbookViewId="0">
      <pane ySplit="3" topLeftCell="A79" activePane="bottomLeft" state="frozen"/>
      <selection pane="bottomLeft" activeCell="A86" sqref="A86:H86"/>
    </sheetView>
  </sheetViews>
  <sheetFormatPr defaultRowHeight="16.8" x14ac:dyDescent="0.4"/>
  <cols>
    <col min="1" max="1" width="9.6640625" customWidth="1"/>
    <col min="2" max="2" width="15.6640625" style="22" customWidth="1"/>
    <col min="3" max="3" width="40.6640625" style="7" customWidth="1"/>
    <col min="4" max="4" width="6.5546875" style="19" customWidth="1"/>
    <col min="5" max="5" width="6.6640625" style="5" customWidth="1"/>
    <col min="6" max="6" width="8.6640625" style="5" customWidth="1"/>
    <col min="7" max="7" width="12.5546875" style="5" customWidth="1"/>
    <col min="8" max="8" width="16.5546875" style="24" customWidth="1"/>
    <col min="9" max="16" width="10.5546875" customWidth="1"/>
  </cols>
  <sheetData>
    <row r="1" spans="1:14" s="2" customFormat="1" ht="19.95" customHeight="1" x14ac:dyDescent="0.3">
      <c r="A1" s="93" t="s">
        <v>0</v>
      </c>
      <c r="B1" s="93"/>
      <c r="C1" s="94"/>
      <c r="D1" s="94"/>
      <c r="E1" s="94"/>
      <c r="F1" s="93" t="s">
        <v>267</v>
      </c>
      <c r="G1" s="93"/>
      <c r="H1" s="90"/>
      <c r="I1" s="1"/>
      <c r="J1" s="1"/>
      <c r="K1" s="1"/>
      <c r="L1" s="1"/>
      <c r="M1" s="1"/>
      <c r="N1" s="1"/>
    </row>
    <row r="2" spans="1:14" s="2" customFormat="1" ht="19.95" customHeight="1" thickBot="1" x14ac:dyDescent="0.35">
      <c r="A2" s="95" t="s">
        <v>259</v>
      </c>
      <c r="B2" s="95"/>
      <c r="C2" s="95"/>
      <c r="D2" s="95"/>
      <c r="E2" s="95"/>
      <c r="F2" s="95"/>
      <c r="G2" s="95"/>
      <c r="H2" s="91"/>
      <c r="I2" s="1"/>
      <c r="J2" s="88"/>
      <c r="K2" s="1"/>
      <c r="L2" s="1"/>
      <c r="M2" s="1"/>
      <c r="N2" s="1"/>
    </row>
    <row r="3" spans="1:14" s="2" customFormat="1" ht="19.95" customHeight="1" thickBot="1" x14ac:dyDescent="0.35">
      <c r="A3" s="13" t="s">
        <v>46</v>
      </c>
      <c r="B3" s="16" t="s">
        <v>1</v>
      </c>
      <c r="C3" s="15" t="s">
        <v>2</v>
      </c>
      <c r="D3" s="18" t="s">
        <v>47</v>
      </c>
      <c r="E3" s="14" t="s">
        <v>48</v>
      </c>
      <c r="F3" s="16" t="s">
        <v>49</v>
      </c>
      <c r="G3" s="16" t="s">
        <v>50</v>
      </c>
      <c r="H3" s="23" t="s">
        <v>44</v>
      </c>
      <c r="I3" s="1"/>
      <c r="J3" s="89"/>
      <c r="K3" s="1"/>
      <c r="L3" s="3"/>
      <c r="M3" s="3"/>
      <c r="N3" s="1"/>
    </row>
    <row r="4" spans="1:14" s="2" customFormat="1" ht="30" customHeight="1" x14ac:dyDescent="0.3">
      <c r="A4" s="47" t="s">
        <v>120</v>
      </c>
      <c r="B4" s="48" t="s">
        <v>122</v>
      </c>
      <c r="C4" s="48" t="s">
        <v>164</v>
      </c>
      <c r="D4" s="49">
        <v>1</v>
      </c>
      <c r="E4" s="49" t="s">
        <v>51</v>
      </c>
      <c r="F4" s="50"/>
      <c r="G4" s="50">
        <f>F4*D4</f>
        <v>0</v>
      </c>
      <c r="H4" s="51"/>
      <c r="I4" s="1"/>
      <c r="J4" s="10"/>
      <c r="K4" s="1"/>
      <c r="L4" s="3"/>
      <c r="M4" s="3"/>
      <c r="N4" s="1"/>
    </row>
    <row r="5" spans="1:14" s="2" customFormat="1" ht="30" customHeight="1" x14ac:dyDescent="0.3">
      <c r="A5" s="43" t="s">
        <v>121</v>
      </c>
      <c r="B5" s="42" t="s">
        <v>123</v>
      </c>
      <c r="C5" s="42" t="s">
        <v>165</v>
      </c>
      <c r="D5" s="52">
        <v>1</v>
      </c>
      <c r="E5" s="52" t="s">
        <v>51</v>
      </c>
      <c r="F5" s="6"/>
      <c r="G5" s="6">
        <f>F5*D5</f>
        <v>0</v>
      </c>
      <c r="H5" s="53"/>
      <c r="I5" s="1"/>
      <c r="J5" s="10"/>
      <c r="K5" s="1"/>
      <c r="L5" s="3"/>
      <c r="M5" s="3"/>
      <c r="N5" s="1"/>
    </row>
    <row r="6" spans="1:14" s="2" customFormat="1" ht="19.95" customHeight="1" thickBot="1" x14ac:dyDescent="0.35">
      <c r="A6" s="54" t="s">
        <v>106</v>
      </c>
      <c r="B6" s="87" t="s">
        <v>54</v>
      </c>
      <c r="C6" s="87"/>
      <c r="D6" s="87"/>
      <c r="E6" s="87"/>
      <c r="F6" s="87"/>
      <c r="G6" s="55">
        <f>SUM(G4:G5)</f>
        <v>0</v>
      </c>
      <c r="H6" s="56"/>
      <c r="I6" s="1"/>
      <c r="J6" s="10"/>
      <c r="K6" s="1"/>
      <c r="L6" s="3"/>
      <c r="M6" s="3"/>
      <c r="N6" s="1"/>
    </row>
    <row r="7" spans="1:14" s="2" customFormat="1" ht="30" customHeight="1" x14ac:dyDescent="0.3">
      <c r="A7" s="47" t="s">
        <v>124</v>
      </c>
      <c r="B7" s="48" t="s">
        <v>261</v>
      </c>
      <c r="C7" s="48" t="s">
        <v>263</v>
      </c>
      <c r="D7" s="49">
        <v>7</v>
      </c>
      <c r="E7" s="49" t="s">
        <v>126</v>
      </c>
      <c r="F7" s="50"/>
      <c r="G7" s="50">
        <f>F7*D7</f>
        <v>0</v>
      </c>
      <c r="H7" s="51"/>
      <c r="I7" s="1"/>
      <c r="J7" s="10"/>
      <c r="K7" s="1"/>
      <c r="L7" s="3"/>
      <c r="M7" s="3"/>
      <c r="N7" s="1"/>
    </row>
    <row r="8" spans="1:14" s="2" customFormat="1" ht="30" customHeight="1" x14ac:dyDescent="0.3">
      <c r="A8" s="43" t="s">
        <v>125</v>
      </c>
      <c r="B8" s="42" t="s">
        <v>260</v>
      </c>
      <c r="C8" s="42" t="s">
        <v>262</v>
      </c>
      <c r="D8" s="52"/>
      <c r="E8" s="52"/>
      <c r="F8" s="76"/>
      <c r="G8" s="6"/>
      <c r="H8" s="53"/>
      <c r="I8" s="1"/>
      <c r="J8" s="10"/>
      <c r="K8" s="1"/>
      <c r="L8" s="3"/>
      <c r="M8" s="3"/>
      <c r="N8" s="1"/>
    </row>
    <row r="9" spans="1:14" s="2" customFormat="1" ht="30" customHeight="1" x14ac:dyDescent="0.3">
      <c r="A9" s="43" t="s">
        <v>127</v>
      </c>
      <c r="B9" s="44"/>
      <c r="C9" s="44"/>
      <c r="D9" s="45"/>
      <c r="E9" s="52"/>
      <c r="F9" s="46"/>
      <c r="G9" s="46"/>
      <c r="H9" s="57"/>
      <c r="I9" s="1"/>
      <c r="J9" s="10"/>
      <c r="K9" s="1"/>
      <c r="L9" s="3"/>
      <c r="M9" s="3"/>
      <c r="N9" s="1"/>
    </row>
    <row r="10" spans="1:14" s="2" customFormat="1" ht="19.95" customHeight="1" thickBot="1" x14ac:dyDescent="0.35">
      <c r="A10" s="58" t="s">
        <v>107</v>
      </c>
      <c r="B10" s="92" t="s">
        <v>54</v>
      </c>
      <c r="C10" s="92"/>
      <c r="D10" s="92"/>
      <c r="E10" s="92"/>
      <c r="F10" s="92"/>
      <c r="G10" s="59">
        <f>SUM(G7:G9)</f>
        <v>0</v>
      </c>
      <c r="H10" s="57"/>
      <c r="I10" s="1"/>
      <c r="J10" s="10"/>
      <c r="K10" s="1"/>
      <c r="L10" s="3"/>
      <c r="M10" s="3"/>
      <c r="N10" s="1"/>
    </row>
    <row r="11" spans="1:14" s="2" customFormat="1" ht="30" customHeight="1" x14ac:dyDescent="0.3">
      <c r="A11" s="47" t="s">
        <v>93</v>
      </c>
      <c r="B11" s="48" t="s">
        <v>128</v>
      </c>
      <c r="C11" s="48" t="s">
        <v>245</v>
      </c>
      <c r="D11" s="49">
        <v>1</v>
      </c>
      <c r="E11" s="49" t="s">
        <v>51</v>
      </c>
      <c r="F11" s="50"/>
      <c r="G11" s="50">
        <f>F11*D11</f>
        <v>0</v>
      </c>
      <c r="H11" s="51"/>
      <c r="I11" s="1"/>
      <c r="J11" s="10"/>
      <c r="K11" s="1"/>
      <c r="L11" s="3"/>
      <c r="M11" s="3"/>
      <c r="N11" s="1"/>
    </row>
    <row r="12" spans="1:14" s="2" customFormat="1" ht="30" customHeight="1" x14ac:dyDescent="0.3">
      <c r="A12" s="43" t="s">
        <v>94</v>
      </c>
      <c r="B12" s="42" t="s">
        <v>129</v>
      </c>
      <c r="C12" s="42" t="s">
        <v>246</v>
      </c>
      <c r="D12" s="52">
        <v>8</v>
      </c>
      <c r="E12" s="52" t="s">
        <v>126</v>
      </c>
      <c r="F12" s="6"/>
      <c r="G12" s="6">
        <f>F12*D12</f>
        <v>0</v>
      </c>
      <c r="H12" s="53"/>
      <c r="I12" s="1"/>
      <c r="J12" s="10">
        <v>225</v>
      </c>
      <c r="K12" s="1">
        <f>J12*2*30</f>
        <v>13500</v>
      </c>
      <c r="L12" s="3"/>
      <c r="M12" s="3"/>
      <c r="N12" s="1"/>
    </row>
    <row r="13" spans="1:14" s="2" customFormat="1" ht="30" customHeight="1" x14ac:dyDescent="0.3">
      <c r="A13" s="43" t="s">
        <v>95</v>
      </c>
      <c r="B13" s="42" t="s">
        <v>130</v>
      </c>
      <c r="C13" s="42" t="s">
        <v>264</v>
      </c>
      <c r="D13" s="52">
        <v>8</v>
      </c>
      <c r="E13" s="52" t="s">
        <v>126</v>
      </c>
      <c r="F13" s="6"/>
      <c r="G13" s="6">
        <f>F13*D13</f>
        <v>0</v>
      </c>
      <c r="H13" s="53"/>
      <c r="I13" s="1"/>
      <c r="J13" s="10">
        <v>320</v>
      </c>
      <c r="K13" s="1"/>
      <c r="L13" s="3"/>
      <c r="M13" s="3"/>
      <c r="N13" s="1"/>
    </row>
    <row r="14" spans="1:14" s="2" customFormat="1" ht="30" customHeight="1" x14ac:dyDescent="0.3">
      <c r="A14" s="43" t="s">
        <v>96</v>
      </c>
      <c r="B14" s="42" t="s">
        <v>131</v>
      </c>
      <c r="C14" s="42" t="s">
        <v>166</v>
      </c>
      <c r="D14" s="52">
        <v>1</v>
      </c>
      <c r="E14" s="52" t="s">
        <v>51</v>
      </c>
      <c r="F14" s="6"/>
      <c r="G14" s="6">
        <f>F14*D14</f>
        <v>0</v>
      </c>
      <c r="H14" s="53"/>
      <c r="I14" s="1"/>
      <c r="J14" s="10">
        <v>50</v>
      </c>
      <c r="K14" s="1"/>
      <c r="L14" s="3"/>
      <c r="M14" s="3"/>
      <c r="N14" s="1"/>
    </row>
    <row r="15" spans="1:14" s="2" customFormat="1" ht="30" customHeight="1" x14ac:dyDescent="0.3">
      <c r="A15" s="43" t="s">
        <v>205</v>
      </c>
      <c r="B15" s="81" t="s">
        <v>250</v>
      </c>
      <c r="C15" s="81" t="s">
        <v>251</v>
      </c>
      <c r="D15" s="77"/>
      <c r="E15" s="77"/>
      <c r="F15" s="76"/>
      <c r="G15" s="76"/>
      <c r="H15" s="53"/>
      <c r="I15" s="1"/>
      <c r="J15" s="10">
        <f>J13*J14</f>
        <v>16000</v>
      </c>
      <c r="K15" s="1"/>
      <c r="L15" s="3"/>
      <c r="M15" s="3"/>
      <c r="N15" s="1"/>
    </row>
    <row r="16" spans="1:14" s="2" customFormat="1" ht="30" customHeight="1" thickBot="1" x14ac:dyDescent="0.35">
      <c r="A16" s="54" t="s">
        <v>32</v>
      </c>
      <c r="B16" s="87" t="s">
        <v>54</v>
      </c>
      <c r="C16" s="87"/>
      <c r="D16" s="87"/>
      <c r="E16" s="87"/>
      <c r="F16" s="87"/>
      <c r="G16" s="60">
        <f>SUM(G11:G15)</f>
        <v>0</v>
      </c>
      <c r="H16" s="56"/>
      <c r="I16" s="1"/>
      <c r="J16" s="10"/>
      <c r="K16" s="1"/>
      <c r="L16" s="3"/>
      <c r="M16" s="3"/>
      <c r="N16" s="1"/>
    </row>
    <row r="17" spans="1:14" s="2" customFormat="1" ht="30" customHeight="1" x14ac:dyDescent="0.3">
      <c r="A17" s="61" t="s">
        <v>132</v>
      </c>
      <c r="B17" s="62" t="s">
        <v>134</v>
      </c>
      <c r="C17" s="62" t="s">
        <v>135</v>
      </c>
      <c r="D17" s="63">
        <v>3500</v>
      </c>
      <c r="E17" s="63" t="s">
        <v>139</v>
      </c>
      <c r="F17" s="64"/>
      <c r="G17" s="64">
        <f>F17*D17</f>
        <v>0</v>
      </c>
      <c r="H17" s="65"/>
      <c r="I17" s="1"/>
      <c r="J17" s="10"/>
      <c r="K17" s="1"/>
      <c r="L17" s="3">
        <f>1400*1.5</f>
        <v>2100</v>
      </c>
      <c r="M17" s="3"/>
      <c r="N17" s="1"/>
    </row>
    <row r="18" spans="1:14" s="2" customFormat="1" ht="30" customHeight="1" x14ac:dyDescent="0.3">
      <c r="A18" s="43" t="s">
        <v>133</v>
      </c>
      <c r="B18" s="62" t="s">
        <v>248</v>
      </c>
      <c r="C18" s="62" t="s">
        <v>249</v>
      </c>
      <c r="D18" s="63">
        <f>2500*1</f>
        <v>2500</v>
      </c>
      <c r="E18" s="63" t="s">
        <v>139</v>
      </c>
      <c r="F18" s="64"/>
      <c r="G18" s="6">
        <f>F18*D18</f>
        <v>0</v>
      </c>
      <c r="H18" s="65"/>
      <c r="I18" s="1"/>
      <c r="J18" s="10"/>
      <c r="K18" s="1"/>
      <c r="L18" s="3"/>
      <c r="M18" s="3"/>
      <c r="N18" s="1"/>
    </row>
    <row r="19" spans="1:14" s="2" customFormat="1" ht="30" customHeight="1" x14ac:dyDescent="0.3">
      <c r="A19" s="43" t="s">
        <v>247</v>
      </c>
      <c r="B19" s="81" t="s">
        <v>136</v>
      </c>
      <c r="C19" s="81" t="s">
        <v>167</v>
      </c>
      <c r="D19" s="82">
        <v>4100</v>
      </c>
      <c r="E19" s="82" t="s">
        <v>139</v>
      </c>
      <c r="F19" s="73"/>
      <c r="G19" s="73">
        <f>F19*D19</f>
        <v>0</v>
      </c>
      <c r="H19" s="78"/>
      <c r="I19" s="1"/>
      <c r="J19" s="10"/>
      <c r="K19" s="1"/>
      <c r="L19" s="3"/>
      <c r="M19" s="3"/>
      <c r="N19" s="1"/>
    </row>
    <row r="20" spans="1:14" s="2" customFormat="1" ht="19.95" customHeight="1" thickBot="1" x14ac:dyDescent="0.35">
      <c r="A20" s="58" t="s">
        <v>108</v>
      </c>
      <c r="B20" s="92" t="s">
        <v>54</v>
      </c>
      <c r="C20" s="92"/>
      <c r="D20" s="92"/>
      <c r="E20" s="92"/>
      <c r="F20" s="92"/>
      <c r="G20" s="59">
        <f>SUM(G17:G19)</f>
        <v>0</v>
      </c>
      <c r="H20" s="57"/>
      <c r="I20" s="1"/>
      <c r="J20" s="10"/>
      <c r="K20" s="1"/>
      <c r="L20" s="3"/>
      <c r="M20" s="3"/>
      <c r="N20" s="1"/>
    </row>
    <row r="21" spans="1:14" s="2" customFormat="1" ht="30" customHeight="1" x14ac:dyDescent="0.3">
      <c r="A21" s="47" t="s">
        <v>137</v>
      </c>
      <c r="B21" s="48" t="s">
        <v>274</v>
      </c>
      <c r="C21" s="48" t="s">
        <v>275</v>
      </c>
      <c r="D21" s="49">
        <v>2682</v>
      </c>
      <c r="E21" s="49" t="s">
        <v>138</v>
      </c>
      <c r="F21" s="50"/>
      <c r="G21" s="72">
        <f>F21*D21</f>
        <v>0</v>
      </c>
      <c r="H21" s="51"/>
      <c r="I21" s="1"/>
      <c r="J21" s="10">
        <v>183</v>
      </c>
      <c r="K21" s="10"/>
      <c r="L21" s="3"/>
      <c r="M21" s="3"/>
      <c r="N21" s="1"/>
    </row>
    <row r="22" spans="1:14" s="2" customFormat="1" ht="19.95" customHeight="1" thickBot="1" x14ac:dyDescent="0.35">
      <c r="A22" s="58" t="s">
        <v>5</v>
      </c>
      <c r="B22" s="92" t="s">
        <v>54</v>
      </c>
      <c r="C22" s="92"/>
      <c r="D22" s="92"/>
      <c r="E22" s="92"/>
      <c r="F22" s="92"/>
      <c r="G22" s="66">
        <f>SUM(G21:G21)</f>
        <v>0</v>
      </c>
      <c r="H22" s="57"/>
      <c r="I22" s="1"/>
      <c r="J22" s="10">
        <f>G22*3</f>
        <v>0</v>
      </c>
      <c r="K22" s="1"/>
      <c r="L22" s="3"/>
      <c r="M22" s="3"/>
      <c r="N22" s="1"/>
    </row>
    <row r="23" spans="1:14" s="2" customFormat="1" ht="30" customHeight="1" x14ac:dyDescent="0.3">
      <c r="A23" s="47" t="s">
        <v>140</v>
      </c>
      <c r="B23" s="48" t="s">
        <v>173</v>
      </c>
      <c r="C23" s="48" t="s">
        <v>168</v>
      </c>
      <c r="D23" s="49">
        <f>1680*1.2</f>
        <v>2016</v>
      </c>
      <c r="E23" s="49" t="s">
        <v>138</v>
      </c>
      <c r="F23" s="50"/>
      <c r="G23" s="50">
        <f>F23*D23</f>
        <v>0</v>
      </c>
      <c r="H23" s="51" t="s">
        <v>266</v>
      </c>
      <c r="I23" s="1"/>
      <c r="J23" s="10"/>
      <c r="K23" s="1"/>
      <c r="L23" s="3"/>
      <c r="M23" s="3"/>
      <c r="N23" s="1"/>
    </row>
    <row r="24" spans="1:14" s="2" customFormat="1" ht="30" customHeight="1" x14ac:dyDescent="0.3">
      <c r="A24" s="43" t="s">
        <v>141</v>
      </c>
      <c r="B24" s="42" t="s">
        <v>235</v>
      </c>
      <c r="C24" s="42" t="s">
        <v>236</v>
      </c>
      <c r="D24" s="52">
        <f>442</f>
        <v>442</v>
      </c>
      <c r="E24" s="52" t="s">
        <v>138</v>
      </c>
      <c r="F24" s="6"/>
      <c r="G24" s="6">
        <f>F24*D24</f>
        <v>0</v>
      </c>
      <c r="H24" s="53"/>
      <c r="I24" s="1"/>
      <c r="J24" s="10"/>
      <c r="K24" s="1"/>
      <c r="L24" s="3"/>
      <c r="M24" s="3"/>
      <c r="N24" s="1"/>
    </row>
    <row r="25" spans="1:14" s="2" customFormat="1" ht="19.95" customHeight="1" thickBot="1" x14ac:dyDescent="0.35">
      <c r="A25" s="54" t="s">
        <v>113</v>
      </c>
      <c r="B25" s="87" t="s">
        <v>54</v>
      </c>
      <c r="C25" s="87"/>
      <c r="D25" s="87"/>
      <c r="E25" s="87"/>
      <c r="F25" s="87"/>
      <c r="G25" s="60">
        <f>SUM(G23:G24)</f>
        <v>0</v>
      </c>
      <c r="H25" s="56"/>
      <c r="I25" s="1"/>
      <c r="J25" s="10"/>
      <c r="K25" s="1"/>
      <c r="L25" s="3"/>
      <c r="M25" s="3"/>
      <c r="N25" s="1"/>
    </row>
    <row r="26" spans="1:14" s="2" customFormat="1" ht="30" customHeight="1" x14ac:dyDescent="0.3">
      <c r="A26" s="61" t="s">
        <v>67</v>
      </c>
      <c r="B26" s="62" t="s">
        <v>142</v>
      </c>
      <c r="C26" s="62" t="s">
        <v>169</v>
      </c>
      <c r="D26" s="63">
        <v>1500</v>
      </c>
      <c r="E26" s="63" t="s">
        <v>138</v>
      </c>
      <c r="F26" s="64"/>
      <c r="G26" s="64">
        <f>F26*D26</f>
        <v>0</v>
      </c>
      <c r="H26" s="65"/>
      <c r="I26" s="1"/>
      <c r="J26" s="17"/>
      <c r="K26" s="1"/>
      <c r="L26" s="3"/>
      <c r="M26" s="3"/>
      <c r="N26" s="1"/>
    </row>
    <row r="27" spans="1:14" s="2" customFormat="1" ht="30" customHeight="1" x14ac:dyDescent="0.3">
      <c r="A27" s="43" t="s">
        <v>68</v>
      </c>
      <c r="B27" s="42" t="s">
        <v>172</v>
      </c>
      <c r="C27" s="42" t="s">
        <v>174</v>
      </c>
      <c r="D27" s="52">
        <f>55+442*1.5</f>
        <v>718</v>
      </c>
      <c r="E27" s="52" t="s">
        <v>138</v>
      </c>
      <c r="F27" s="6"/>
      <c r="G27" s="6">
        <f>F27*D27</f>
        <v>0</v>
      </c>
      <c r="H27" s="53"/>
      <c r="I27" s="1"/>
      <c r="J27" s="17"/>
      <c r="K27" s="9"/>
      <c r="L27" s="3"/>
      <c r="M27" s="3"/>
      <c r="N27" s="1"/>
    </row>
    <row r="28" spans="1:14" s="2" customFormat="1" ht="19.95" customHeight="1" thickBot="1" x14ac:dyDescent="0.35">
      <c r="A28" s="54" t="s">
        <v>20</v>
      </c>
      <c r="B28" s="87" t="s">
        <v>54</v>
      </c>
      <c r="C28" s="87"/>
      <c r="D28" s="87"/>
      <c r="E28" s="87"/>
      <c r="F28" s="87"/>
      <c r="G28" s="55">
        <f>SUM(G26:G27)</f>
        <v>0</v>
      </c>
      <c r="H28" s="56"/>
      <c r="I28" s="1"/>
      <c r="J28" s="10"/>
      <c r="K28" s="1"/>
      <c r="L28" s="3"/>
      <c r="M28" s="3"/>
      <c r="N28" s="1"/>
    </row>
    <row r="29" spans="1:14" s="2" customFormat="1" ht="30" customHeight="1" x14ac:dyDescent="0.3">
      <c r="A29" s="47" t="s">
        <v>55</v>
      </c>
      <c r="B29" s="48" t="s">
        <v>143</v>
      </c>
      <c r="C29" s="48" t="s">
        <v>146</v>
      </c>
      <c r="D29" s="49">
        <v>1</v>
      </c>
      <c r="E29" s="49" t="s">
        <v>51</v>
      </c>
      <c r="F29" s="50"/>
      <c r="G29" s="50">
        <f t="shared" ref="G29:G34" si="0">F29*D29</f>
        <v>0</v>
      </c>
      <c r="H29" s="51"/>
      <c r="I29" s="1"/>
      <c r="J29" s="10">
        <v>50</v>
      </c>
      <c r="K29" s="17">
        <f>'BOQ TOTAL'!C3</f>
        <v>2818</v>
      </c>
      <c r="L29" s="3">
        <f>J29*K29</f>
        <v>140900</v>
      </c>
      <c r="M29" s="3"/>
      <c r="N29" s="1"/>
    </row>
    <row r="30" spans="1:14" s="2" customFormat="1" ht="30" customHeight="1" x14ac:dyDescent="0.3">
      <c r="A30" s="43" t="s">
        <v>56</v>
      </c>
      <c r="B30" s="42" t="s">
        <v>277</v>
      </c>
      <c r="C30" s="42" t="s">
        <v>280</v>
      </c>
      <c r="D30" s="52">
        <v>1</v>
      </c>
      <c r="E30" s="52" t="s">
        <v>51</v>
      </c>
      <c r="F30" s="6"/>
      <c r="G30" s="6">
        <f t="shared" si="0"/>
        <v>0</v>
      </c>
      <c r="H30" s="53"/>
      <c r="I30" s="1"/>
      <c r="J30" s="10"/>
      <c r="K30" s="10"/>
      <c r="L30" s="3">
        <f>L29/2</f>
        <v>70450</v>
      </c>
      <c r="M30" s="3"/>
      <c r="N30" s="1"/>
    </row>
    <row r="31" spans="1:14" s="2" customFormat="1" ht="30" customHeight="1" x14ac:dyDescent="0.3">
      <c r="A31" s="43" t="s">
        <v>57</v>
      </c>
      <c r="B31" s="42" t="s">
        <v>276</v>
      </c>
      <c r="C31" s="42" t="s">
        <v>278</v>
      </c>
      <c r="D31" s="45">
        <v>1</v>
      </c>
      <c r="E31" s="52" t="s">
        <v>51</v>
      </c>
      <c r="F31" s="6"/>
      <c r="G31" s="6">
        <f t="shared" si="0"/>
        <v>0</v>
      </c>
      <c r="H31" s="57" t="s">
        <v>279</v>
      </c>
      <c r="I31" s="1"/>
      <c r="J31" s="10"/>
      <c r="K31" s="80"/>
      <c r="L31" s="3"/>
      <c r="M31" s="3"/>
      <c r="N31" s="1"/>
    </row>
    <row r="32" spans="1:14" s="2" customFormat="1" ht="30" customHeight="1" x14ac:dyDescent="0.3">
      <c r="A32" s="43" t="s">
        <v>58</v>
      </c>
      <c r="B32" s="44" t="s">
        <v>145</v>
      </c>
      <c r="C32" s="44" t="s">
        <v>147</v>
      </c>
      <c r="D32" s="45">
        <v>1</v>
      </c>
      <c r="E32" s="52" t="s">
        <v>51</v>
      </c>
      <c r="F32" s="46"/>
      <c r="G32" s="46">
        <f t="shared" si="0"/>
        <v>0</v>
      </c>
      <c r="H32" s="57"/>
      <c r="I32" s="1"/>
      <c r="J32" s="10"/>
      <c r="K32" s="1"/>
      <c r="L32" s="3"/>
      <c r="M32" s="3"/>
      <c r="N32" s="1"/>
    </row>
    <row r="33" spans="1:14" s="2" customFormat="1" ht="30" customHeight="1" x14ac:dyDescent="0.3">
      <c r="A33" s="43" t="s">
        <v>58</v>
      </c>
      <c r="B33" s="44" t="s">
        <v>144</v>
      </c>
      <c r="C33" s="44" t="s">
        <v>148</v>
      </c>
      <c r="D33" s="45">
        <v>100</v>
      </c>
      <c r="E33" s="52" t="s">
        <v>60</v>
      </c>
      <c r="F33" s="46"/>
      <c r="G33" s="46">
        <f t="shared" si="0"/>
        <v>0</v>
      </c>
      <c r="H33" s="57" t="s">
        <v>283</v>
      </c>
      <c r="I33" s="1"/>
      <c r="J33" s="10"/>
      <c r="K33" s="1"/>
      <c r="L33" s="3"/>
      <c r="M33" s="3"/>
      <c r="N33" s="1"/>
    </row>
    <row r="34" spans="1:14" s="2" customFormat="1" ht="30" customHeight="1" x14ac:dyDescent="0.3">
      <c r="A34" s="43" t="s">
        <v>59</v>
      </c>
      <c r="B34" s="44" t="s">
        <v>149</v>
      </c>
      <c r="C34" s="44" t="s">
        <v>150</v>
      </c>
      <c r="D34" s="45">
        <v>1</v>
      </c>
      <c r="E34" s="52" t="s">
        <v>51</v>
      </c>
      <c r="F34" s="46"/>
      <c r="G34" s="46">
        <f t="shared" si="0"/>
        <v>0</v>
      </c>
      <c r="H34" s="57" t="s">
        <v>282</v>
      </c>
      <c r="I34" s="1"/>
      <c r="J34" s="10"/>
      <c r="K34" s="1"/>
      <c r="L34" s="3"/>
      <c r="M34" s="3"/>
      <c r="N34" s="1"/>
    </row>
    <row r="35" spans="1:14" s="2" customFormat="1" ht="19.95" customHeight="1" thickBot="1" x14ac:dyDescent="0.35">
      <c r="A35" s="54" t="s">
        <v>9</v>
      </c>
      <c r="B35" s="87" t="s">
        <v>54</v>
      </c>
      <c r="C35" s="87"/>
      <c r="D35" s="87"/>
      <c r="E35" s="87"/>
      <c r="F35" s="87"/>
      <c r="G35" s="55">
        <f>SUM(G29:G34)</f>
        <v>0</v>
      </c>
      <c r="H35" s="56"/>
      <c r="I35" s="1"/>
      <c r="J35" s="10"/>
      <c r="K35" s="1"/>
      <c r="L35" s="3"/>
      <c r="M35" s="3"/>
      <c r="N35" s="1"/>
    </row>
    <row r="36" spans="1:14" s="2" customFormat="1" ht="30" customHeight="1" x14ac:dyDescent="0.3">
      <c r="A36" s="47" t="s">
        <v>61</v>
      </c>
      <c r="B36" s="48" t="s">
        <v>151</v>
      </c>
      <c r="C36" s="48" t="s">
        <v>152</v>
      </c>
      <c r="D36" s="49">
        <v>1</v>
      </c>
      <c r="E36" s="49" t="s">
        <v>51</v>
      </c>
      <c r="F36" s="50"/>
      <c r="G36" s="50">
        <f t="shared" ref="G36:G43" si="1">F36*D36</f>
        <v>0</v>
      </c>
      <c r="H36" s="51" t="s">
        <v>287</v>
      </c>
      <c r="I36" s="1"/>
      <c r="J36" s="10"/>
      <c r="K36" s="10"/>
      <c r="L36" s="3"/>
      <c r="M36" s="3"/>
      <c r="N36" s="1"/>
    </row>
    <row r="37" spans="1:14" s="2" customFormat="1" ht="30" customHeight="1" x14ac:dyDescent="0.3">
      <c r="A37" s="43" t="s">
        <v>62</v>
      </c>
      <c r="B37" s="42" t="s">
        <v>153</v>
      </c>
      <c r="C37" s="42" t="s">
        <v>159</v>
      </c>
      <c r="D37" s="52">
        <v>1</v>
      </c>
      <c r="E37" s="52" t="s">
        <v>51</v>
      </c>
      <c r="F37" s="6"/>
      <c r="G37" s="6">
        <f t="shared" si="1"/>
        <v>0</v>
      </c>
      <c r="H37" s="53"/>
      <c r="I37" s="1"/>
      <c r="J37" s="10"/>
      <c r="K37" s="10"/>
      <c r="L37" s="3"/>
      <c r="M37" s="3"/>
      <c r="N37" s="1"/>
    </row>
    <row r="38" spans="1:14" s="2" customFormat="1" ht="30" customHeight="1" x14ac:dyDescent="0.3">
      <c r="A38" s="43" t="s">
        <v>63</v>
      </c>
      <c r="B38" s="44" t="s">
        <v>156</v>
      </c>
      <c r="C38" s="44" t="s">
        <v>256</v>
      </c>
      <c r="D38" s="45">
        <v>1</v>
      </c>
      <c r="E38" s="52" t="s">
        <v>51</v>
      </c>
      <c r="F38" s="46"/>
      <c r="G38" s="46">
        <f t="shared" si="1"/>
        <v>0</v>
      </c>
      <c r="H38" s="57"/>
      <c r="I38" s="1"/>
      <c r="J38" s="17">
        <f>G35+G44-G43</f>
        <v>0</v>
      </c>
      <c r="K38" s="1"/>
      <c r="L38" s="3"/>
      <c r="M38" s="3"/>
      <c r="N38" s="1"/>
    </row>
    <row r="39" spans="1:14" s="2" customFormat="1" ht="30" customHeight="1" x14ac:dyDescent="0.3">
      <c r="A39" s="43" t="s">
        <v>64</v>
      </c>
      <c r="B39" s="44" t="s">
        <v>154</v>
      </c>
      <c r="C39" s="44" t="s">
        <v>170</v>
      </c>
      <c r="D39" s="45">
        <v>19</v>
      </c>
      <c r="E39" s="52" t="s">
        <v>60</v>
      </c>
      <c r="F39" s="46"/>
      <c r="G39" s="46">
        <f t="shared" si="1"/>
        <v>0</v>
      </c>
      <c r="H39" s="57" t="s">
        <v>284</v>
      </c>
      <c r="I39" s="1"/>
      <c r="J39" s="10"/>
      <c r="K39" s="1"/>
      <c r="L39" s="3"/>
      <c r="M39" s="3"/>
      <c r="N39" s="1"/>
    </row>
    <row r="40" spans="1:14" s="2" customFormat="1" ht="30" customHeight="1" x14ac:dyDescent="0.3">
      <c r="A40" s="43" t="s">
        <v>65</v>
      </c>
      <c r="B40" s="44" t="s">
        <v>155</v>
      </c>
      <c r="C40" s="44" t="s">
        <v>171</v>
      </c>
      <c r="D40" s="45">
        <v>8</v>
      </c>
      <c r="E40" s="52" t="s">
        <v>60</v>
      </c>
      <c r="F40" s="46"/>
      <c r="G40" s="46">
        <f t="shared" si="1"/>
        <v>0</v>
      </c>
      <c r="H40" s="57"/>
      <c r="I40" s="1"/>
      <c r="J40" s="10" t="s">
        <v>268</v>
      </c>
      <c r="K40" s="1"/>
      <c r="L40" s="3"/>
      <c r="M40" s="3"/>
      <c r="N40" s="1"/>
    </row>
    <row r="41" spans="1:14" s="2" customFormat="1" ht="30" customHeight="1" x14ac:dyDescent="0.3">
      <c r="A41" s="43" t="s">
        <v>66</v>
      </c>
      <c r="B41" s="44" t="s">
        <v>157</v>
      </c>
      <c r="C41" s="44" t="s">
        <v>158</v>
      </c>
      <c r="D41" s="45">
        <v>5</v>
      </c>
      <c r="E41" s="52" t="s">
        <v>51</v>
      </c>
      <c r="F41" s="46"/>
      <c r="G41" s="46">
        <f t="shared" si="1"/>
        <v>0</v>
      </c>
      <c r="H41" s="57"/>
      <c r="I41" s="1"/>
      <c r="J41" s="10" t="s">
        <v>269</v>
      </c>
      <c r="K41" s="1"/>
      <c r="L41" s="3"/>
      <c r="M41" s="3"/>
      <c r="N41" s="1"/>
    </row>
    <row r="42" spans="1:14" s="2" customFormat="1" ht="19.95" customHeight="1" thickBot="1" x14ac:dyDescent="0.35">
      <c r="A42" s="54" t="s">
        <v>8</v>
      </c>
      <c r="B42" s="87" t="s">
        <v>54</v>
      </c>
      <c r="C42" s="87"/>
      <c r="D42" s="87"/>
      <c r="E42" s="87"/>
      <c r="F42" s="87"/>
      <c r="G42" s="55">
        <f>SUM(G36:G41)</f>
        <v>0</v>
      </c>
      <c r="H42" s="56"/>
      <c r="I42" s="1"/>
      <c r="J42" s="10"/>
      <c r="K42" s="1"/>
      <c r="L42" s="3"/>
      <c r="M42" s="3"/>
      <c r="N42" s="1"/>
    </row>
    <row r="43" spans="1:14" s="2" customFormat="1" ht="30" customHeight="1" x14ac:dyDescent="0.3">
      <c r="A43" s="43" t="s">
        <v>265</v>
      </c>
      <c r="B43" s="44" t="s">
        <v>243</v>
      </c>
      <c r="C43" s="44" t="s">
        <v>244</v>
      </c>
      <c r="D43" s="45">
        <v>1</v>
      </c>
      <c r="E43" s="45" t="s">
        <v>51</v>
      </c>
      <c r="F43" s="46"/>
      <c r="G43" s="6">
        <f t="shared" si="1"/>
        <v>0</v>
      </c>
      <c r="H43" s="57"/>
      <c r="I43" s="1"/>
      <c r="J43" s="10"/>
      <c r="K43" s="1"/>
      <c r="L43" s="3"/>
      <c r="M43" s="3"/>
      <c r="N43" s="1"/>
    </row>
    <row r="44" spans="1:14" s="2" customFormat="1" ht="19.95" customHeight="1" thickBot="1" x14ac:dyDescent="0.35">
      <c r="A44" s="54" t="s">
        <v>8</v>
      </c>
      <c r="B44" s="87" t="s">
        <v>54</v>
      </c>
      <c r="C44" s="87"/>
      <c r="D44" s="87"/>
      <c r="E44" s="87"/>
      <c r="F44" s="87"/>
      <c r="G44" s="55">
        <f>G43</f>
        <v>0</v>
      </c>
      <c r="H44" s="56"/>
      <c r="I44" s="1"/>
      <c r="J44" s="10"/>
      <c r="K44" s="1"/>
      <c r="L44" s="3"/>
      <c r="M44" s="3"/>
      <c r="N44" s="1"/>
    </row>
    <row r="45" spans="1:14" s="2" customFormat="1" ht="30" customHeight="1" x14ac:dyDescent="0.3">
      <c r="A45" s="47" t="s">
        <v>69</v>
      </c>
      <c r="B45" s="48" t="s">
        <v>175</v>
      </c>
      <c r="C45" s="48" t="s">
        <v>178</v>
      </c>
      <c r="D45" s="49">
        <v>1600</v>
      </c>
      <c r="E45" s="49" t="s">
        <v>138</v>
      </c>
      <c r="F45" s="50"/>
      <c r="G45" s="50">
        <f>F45*D45</f>
        <v>0</v>
      </c>
      <c r="H45" s="83" t="s">
        <v>281</v>
      </c>
      <c r="I45" s="1"/>
      <c r="J45" s="17">
        <v>7193</v>
      </c>
      <c r="K45" s="1" t="s">
        <v>268</v>
      </c>
      <c r="L45" s="3"/>
      <c r="M45" s="3"/>
      <c r="N45" s="1"/>
    </row>
    <row r="46" spans="1:14" s="2" customFormat="1" ht="30" customHeight="1" x14ac:dyDescent="0.3">
      <c r="A46" s="43" t="s">
        <v>70</v>
      </c>
      <c r="B46" s="42" t="s">
        <v>176</v>
      </c>
      <c r="C46" s="42" t="s">
        <v>177</v>
      </c>
      <c r="D46" s="52">
        <v>1514</v>
      </c>
      <c r="E46" s="52" t="s">
        <v>138</v>
      </c>
      <c r="F46" s="6"/>
      <c r="G46" s="6">
        <f>F46*D46</f>
        <v>0</v>
      </c>
      <c r="H46" s="53"/>
      <c r="I46" s="1"/>
      <c r="J46" s="17"/>
      <c r="K46" s="9"/>
      <c r="L46" s="3"/>
      <c r="M46" s="3"/>
      <c r="N46" s="1"/>
    </row>
    <row r="47" spans="1:14" s="2" customFormat="1" ht="19.95" customHeight="1" thickBot="1" x14ac:dyDescent="0.35">
      <c r="A47" s="54" t="s">
        <v>21</v>
      </c>
      <c r="B47" s="87" t="s">
        <v>54</v>
      </c>
      <c r="C47" s="87"/>
      <c r="D47" s="87"/>
      <c r="E47" s="87"/>
      <c r="F47" s="87"/>
      <c r="G47" s="55">
        <f>SUM(G45:G46)</f>
        <v>0</v>
      </c>
      <c r="H47" s="56"/>
      <c r="I47" s="1"/>
      <c r="J47" s="10"/>
      <c r="K47" s="1"/>
      <c r="L47" s="3"/>
      <c r="M47" s="3"/>
      <c r="N47" s="1"/>
    </row>
    <row r="48" spans="1:14" s="2" customFormat="1" ht="30" customHeight="1" x14ac:dyDescent="0.3">
      <c r="A48" s="47" t="s">
        <v>71</v>
      </c>
      <c r="B48" s="48" t="s">
        <v>160</v>
      </c>
      <c r="C48" s="48" t="s">
        <v>179</v>
      </c>
      <c r="D48" s="49">
        <v>355</v>
      </c>
      <c r="E48" s="49" t="s">
        <v>138</v>
      </c>
      <c r="F48" s="50"/>
      <c r="G48" s="50">
        <f>F48*D48</f>
        <v>0</v>
      </c>
      <c r="H48" s="69"/>
      <c r="I48" s="1"/>
      <c r="J48" s="17">
        <v>1167</v>
      </c>
      <c r="K48" s="1">
        <f>42*8</f>
        <v>336</v>
      </c>
      <c r="L48" s="3">
        <v>89</v>
      </c>
      <c r="M48" s="70">
        <f>SUM(J48:L48)</f>
        <v>1592</v>
      </c>
      <c r="N48" s="1"/>
    </row>
    <row r="49" spans="1:14" s="2" customFormat="1" ht="30" customHeight="1" x14ac:dyDescent="0.3">
      <c r="A49" s="43" t="s">
        <v>161</v>
      </c>
      <c r="B49" s="42" t="s">
        <v>180</v>
      </c>
      <c r="C49" s="42" t="s">
        <v>181</v>
      </c>
      <c r="D49" s="52">
        <v>12</v>
      </c>
      <c r="E49" s="52" t="s">
        <v>60</v>
      </c>
      <c r="F49" s="6"/>
      <c r="G49" s="6">
        <f>F49*D49</f>
        <v>0</v>
      </c>
      <c r="H49" s="53"/>
      <c r="I49" s="1"/>
      <c r="J49" s="17">
        <v>12</v>
      </c>
      <c r="K49" s="9"/>
      <c r="L49" s="3"/>
      <c r="M49" s="3"/>
      <c r="N49" s="1"/>
    </row>
    <row r="50" spans="1:14" s="2" customFormat="1" ht="19.95" customHeight="1" thickBot="1" x14ac:dyDescent="0.35">
      <c r="A50" s="54" t="s">
        <v>22</v>
      </c>
      <c r="B50" s="87" t="s">
        <v>54</v>
      </c>
      <c r="C50" s="87"/>
      <c r="D50" s="87"/>
      <c r="E50" s="87"/>
      <c r="F50" s="87"/>
      <c r="G50" s="55">
        <f>SUM(G48:G49)</f>
        <v>0</v>
      </c>
      <c r="H50" s="56"/>
      <c r="I50" s="1"/>
      <c r="J50" s="10"/>
      <c r="K50" s="1"/>
      <c r="L50" s="3"/>
      <c r="M50" s="3"/>
      <c r="N50" s="1"/>
    </row>
    <row r="51" spans="1:14" s="2" customFormat="1" ht="30" customHeight="1" x14ac:dyDescent="0.3">
      <c r="A51" s="47" t="s">
        <v>72</v>
      </c>
      <c r="B51" s="48" t="s">
        <v>182</v>
      </c>
      <c r="C51" s="48" t="s">
        <v>185</v>
      </c>
      <c r="D51" s="49">
        <v>542</v>
      </c>
      <c r="E51" s="49" t="s">
        <v>138</v>
      </c>
      <c r="F51" s="50"/>
      <c r="G51" s="50">
        <f t="shared" ref="G51:G56" si="2">F51*D51</f>
        <v>0</v>
      </c>
      <c r="H51" s="84" t="s">
        <v>285</v>
      </c>
      <c r="I51" s="1"/>
      <c r="J51" s="49">
        <v>1965</v>
      </c>
      <c r="K51" s="10"/>
      <c r="L51" s="3"/>
      <c r="M51" s="3"/>
      <c r="N51" s="1"/>
    </row>
    <row r="52" spans="1:14" s="2" customFormat="1" ht="30" customHeight="1" x14ac:dyDescent="0.3">
      <c r="A52" s="43" t="s">
        <v>73</v>
      </c>
      <c r="B52" s="42" t="s">
        <v>183</v>
      </c>
      <c r="C52" s="42" t="s">
        <v>184</v>
      </c>
      <c r="D52" s="52">
        <v>80</v>
      </c>
      <c r="E52" s="52" t="s">
        <v>138</v>
      </c>
      <c r="F52" s="6"/>
      <c r="G52" s="6">
        <f t="shared" si="2"/>
        <v>0</v>
      </c>
      <c r="H52" s="53"/>
      <c r="I52" s="1"/>
      <c r="J52" s="52">
        <v>312</v>
      </c>
      <c r="K52" s="10"/>
      <c r="L52" s="3"/>
      <c r="M52" s="3"/>
      <c r="N52" s="1"/>
    </row>
    <row r="53" spans="1:14" s="2" customFormat="1" ht="30" customHeight="1" x14ac:dyDescent="0.3">
      <c r="A53" s="43" t="s">
        <v>74</v>
      </c>
      <c r="B53" s="44" t="s">
        <v>186</v>
      </c>
      <c r="C53" s="44" t="s">
        <v>187</v>
      </c>
      <c r="D53" s="45">
        <v>40</v>
      </c>
      <c r="E53" s="52" t="s">
        <v>188</v>
      </c>
      <c r="F53" s="6"/>
      <c r="G53" s="46">
        <f t="shared" si="2"/>
        <v>0</v>
      </c>
      <c r="H53" s="57" t="s">
        <v>288</v>
      </c>
      <c r="I53" s="1"/>
      <c r="J53" s="45">
        <v>53</v>
      </c>
      <c r="K53" s="1"/>
      <c r="L53" s="3"/>
      <c r="M53" s="3"/>
      <c r="N53" s="1"/>
    </row>
    <row r="54" spans="1:14" s="2" customFormat="1" ht="30" customHeight="1" x14ac:dyDescent="0.3">
      <c r="A54" s="43" t="s">
        <v>75</v>
      </c>
      <c r="B54" s="44" t="s">
        <v>189</v>
      </c>
      <c r="C54" s="44" t="s">
        <v>190</v>
      </c>
      <c r="D54" s="45">
        <v>1285</v>
      </c>
      <c r="E54" s="52" t="s">
        <v>138</v>
      </c>
      <c r="F54" s="6"/>
      <c r="G54" s="46">
        <f t="shared" si="2"/>
        <v>0</v>
      </c>
      <c r="H54" s="57" t="s">
        <v>270</v>
      </c>
      <c r="I54" s="1"/>
      <c r="J54" s="45">
        <v>1285</v>
      </c>
      <c r="K54" s="1"/>
      <c r="L54" s="3"/>
      <c r="M54" s="3"/>
      <c r="N54" s="1"/>
    </row>
    <row r="55" spans="1:14" s="2" customFormat="1" ht="30" customHeight="1" x14ac:dyDescent="0.3">
      <c r="A55" s="43" t="s">
        <v>76</v>
      </c>
      <c r="B55" s="44" t="s">
        <v>191</v>
      </c>
      <c r="C55" s="44" t="s">
        <v>257</v>
      </c>
      <c r="D55" s="45">
        <v>0</v>
      </c>
      <c r="E55" s="52" t="s">
        <v>138</v>
      </c>
      <c r="F55" s="6"/>
      <c r="G55" s="46">
        <f t="shared" si="2"/>
        <v>0</v>
      </c>
      <c r="H55" s="57"/>
      <c r="I55" s="1"/>
      <c r="J55" s="45">
        <v>448</v>
      </c>
      <c r="K55" s="1"/>
      <c r="L55" s="3"/>
      <c r="M55" s="3"/>
      <c r="N55" s="1"/>
    </row>
    <row r="56" spans="1:14" s="2" customFormat="1" ht="30" customHeight="1" x14ac:dyDescent="0.3">
      <c r="A56" s="43" t="s">
        <v>238</v>
      </c>
      <c r="B56" s="44" t="s">
        <v>192</v>
      </c>
      <c r="C56" s="44" t="s">
        <v>193</v>
      </c>
      <c r="D56" s="45">
        <v>965</v>
      </c>
      <c r="E56" s="52" t="s">
        <v>138</v>
      </c>
      <c r="F56" s="46"/>
      <c r="G56" s="46">
        <f t="shared" si="2"/>
        <v>0</v>
      </c>
      <c r="H56" s="71"/>
      <c r="I56" s="1"/>
      <c r="J56" s="45">
        <v>965</v>
      </c>
      <c r="K56" s="79" t="s">
        <v>271</v>
      </c>
      <c r="L56" s="3"/>
      <c r="M56" s="3"/>
      <c r="N56" s="1"/>
    </row>
    <row r="57" spans="1:14" s="2" customFormat="1" ht="19.95" customHeight="1" thickBot="1" x14ac:dyDescent="0.35">
      <c r="A57" s="54" t="s">
        <v>23</v>
      </c>
      <c r="B57" s="87" t="s">
        <v>54</v>
      </c>
      <c r="C57" s="87"/>
      <c r="D57" s="87"/>
      <c r="E57" s="87"/>
      <c r="F57" s="87"/>
      <c r="G57" s="55">
        <f>SUM(G51:G56)</f>
        <v>0</v>
      </c>
      <c r="H57" s="56"/>
      <c r="I57" s="1"/>
      <c r="J57" s="10"/>
      <c r="K57" s="1"/>
      <c r="L57" s="3"/>
      <c r="M57" s="3"/>
      <c r="N57" s="1"/>
    </row>
    <row r="58" spans="1:14" s="2" customFormat="1" ht="30" customHeight="1" x14ac:dyDescent="0.3">
      <c r="A58" s="47" t="s">
        <v>77</v>
      </c>
      <c r="B58" s="48" t="s">
        <v>162</v>
      </c>
      <c r="C58" s="48" t="s">
        <v>195</v>
      </c>
      <c r="D58" s="49">
        <v>1600</v>
      </c>
      <c r="E58" s="49" t="s">
        <v>138</v>
      </c>
      <c r="F58" s="50"/>
      <c r="G58" s="50">
        <f>F58*D58</f>
        <v>0</v>
      </c>
      <c r="H58" s="51" t="s">
        <v>281</v>
      </c>
      <c r="I58" s="1"/>
      <c r="J58" s="21" t="s">
        <v>268</v>
      </c>
      <c r="K58" s="1"/>
      <c r="L58" s="3"/>
      <c r="M58" s="3"/>
      <c r="N58" s="1"/>
    </row>
    <row r="59" spans="1:14" s="2" customFormat="1" ht="30" customHeight="1" x14ac:dyDescent="0.3">
      <c r="A59" s="43" t="s">
        <v>78</v>
      </c>
      <c r="B59" s="42" t="s">
        <v>163</v>
      </c>
      <c r="C59" s="42" t="s">
        <v>194</v>
      </c>
      <c r="D59" s="52">
        <f>609+7193</f>
        <v>7802</v>
      </c>
      <c r="E59" s="52" t="s">
        <v>138</v>
      </c>
      <c r="F59" s="6"/>
      <c r="G59" s="6">
        <f>F59*D59</f>
        <v>0</v>
      </c>
      <c r="H59" s="53"/>
      <c r="I59" s="1"/>
      <c r="J59" s="20"/>
      <c r="K59" s="20"/>
      <c r="L59" s="3"/>
      <c r="M59" s="3"/>
      <c r="N59" s="1"/>
    </row>
    <row r="60" spans="1:14" s="2" customFormat="1" ht="19.95" customHeight="1" thickBot="1" x14ac:dyDescent="0.35">
      <c r="A60" s="54" t="s">
        <v>24</v>
      </c>
      <c r="B60" s="87" t="s">
        <v>54</v>
      </c>
      <c r="C60" s="87"/>
      <c r="D60" s="87"/>
      <c r="E60" s="87"/>
      <c r="F60" s="87"/>
      <c r="G60" s="55">
        <f>SUM(G58:G59)</f>
        <v>0</v>
      </c>
      <c r="H60" s="56"/>
      <c r="I60" s="1"/>
      <c r="J60" s="10"/>
      <c r="K60" s="1"/>
      <c r="L60" s="3"/>
      <c r="M60" s="3"/>
      <c r="N60" s="1"/>
    </row>
    <row r="61" spans="1:14" s="2" customFormat="1" ht="30" customHeight="1" x14ac:dyDescent="0.3">
      <c r="A61" s="47" t="s">
        <v>87</v>
      </c>
      <c r="B61" s="48" t="s">
        <v>196</v>
      </c>
      <c r="C61" s="48" t="s">
        <v>199</v>
      </c>
      <c r="D61" s="49">
        <v>220</v>
      </c>
      <c r="E61" s="49" t="s">
        <v>138</v>
      </c>
      <c r="F61" s="50"/>
      <c r="G61" s="50">
        <f>F61*D61</f>
        <v>0</v>
      </c>
      <c r="H61" s="51" t="s">
        <v>202</v>
      </c>
      <c r="I61" s="1"/>
      <c r="J61" s="49">
        <v>1270</v>
      </c>
      <c r="K61" s="20"/>
      <c r="L61" s="3"/>
      <c r="M61" s="3"/>
      <c r="N61" s="1"/>
    </row>
    <row r="62" spans="1:14" s="2" customFormat="1" ht="30" customHeight="1" x14ac:dyDescent="0.3">
      <c r="A62" s="43" t="s">
        <v>88</v>
      </c>
      <c r="B62" s="42" t="s">
        <v>197</v>
      </c>
      <c r="C62" s="42" t="s">
        <v>198</v>
      </c>
      <c r="D62" s="52">
        <v>0</v>
      </c>
      <c r="E62" s="52" t="s">
        <v>138</v>
      </c>
      <c r="F62" s="6"/>
      <c r="G62" s="6">
        <f>F62*D62</f>
        <v>0</v>
      </c>
      <c r="H62" s="53" t="s">
        <v>203</v>
      </c>
      <c r="I62" s="1"/>
      <c r="J62" s="20"/>
      <c r="K62" s="20"/>
      <c r="L62" s="3"/>
      <c r="M62" s="3"/>
      <c r="N62" s="1"/>
    </row>
    <row r="63" spans="1:14" s="2" customFormat="1" ht="30" customHeight="1" x14ac:dyDescent="0.3">
      <c r="A63" s="43" t="s">
        <v>89</v>
      </c>
      <c r="B63" s="42" t="s">
        <v>200</v>
      </c>
      <c r="C63" s="42" t="s">
        <v>201</v>
      </c>
      <c r="D63" s="45">
        <v>0</v>
      </c>
      <c r="E63" s="52" t="s">
        <v>138</v>
      </c>
      <c r="F63" s="6"/>
      <c r="G63" s="46">
        <f>F63*D63</f>
        <v>0</v>
      </c>
      <c r="H63" s="57" t="s">
        <v>204</v>
      </c>
      <c r="I63" s="1"/>
      <c r="J63" s="20">
        <v>550</v>
      </c>
      <c r="K63" s="20"/>
      <c r="L63" s="3"/>
      <c r="M63" s="3"/>
      <c r="N63" s="1"/>
    </row>
    <row r="64" spans="1:14" s="2" customFormat="1" ht="19.95" customHeight="1" thickBot="1" x14ac:dyDescent="0.35">
      <c r="A64" s="54" t="s">
        <v>30</v>
      </c>
      <c r="B64" s="87" t="s">
        <v>54</v>
      </c>
      <c r="C64" s="87"/>
      <c r="D64" s="87"/>
      <c r="E64" s="87"/>
      <c r="F64" s="87"/>
      <c r="G64" s="55">
        <f>SUM(G61:G63)</f>
        <v>0</v>
      </c>
      <c r="H64" s="56"/>
      <c r="I64" s="1"/>
      <c r="J64" s="10"/>
      <c r="K64" s="1"/>
      <c r="L64" s="3"/>
      <c r="M64" s="3"/>
      <c r="N64" s="1"/>
    </row>
    <row r="65" spans="1:14" s="2" customFormat="1" ht="30" customHeight="1" x14ac:dyDescent="0.3">
      <c r="A65" s="47" t="s">
        <v>79</v>
      </c>
      <c r="B65" s="48" t="s">
        <v>206</v>
      </c>
      <c r="C65" s="48" t="s">
        <v>208</v>
      </c>
      <c r="D65" s="85">
        <v>61</v>
      </c>
      <c r="E65" s="49" t="s">
        <v>138</v>
      </c>
      <c r="F65" s="50"/>
      <c r="G65" s="50">
        <f>F65*D65</f>
        <v>0</v>
      </c>
      <c r="H65" s="51"/>
      <c r="I65" s="1"/>
      <c r="J65" s="17" t="s">
        <v>268</v>
      </c>
      <c r="K65" s="1"/>
      <c r="L65" s="3">
        <v>21.8</v>
      </c>
      <c r="M65" s="3"/>
      <c r="N65" s="1"/>
    </row>
    <row r="66" spans="1:14" s="2" customFormat="1" ht="19.95" customHeight="1" thickBot="1" x14ac:dyDescent="0.35">
      <c r="A66" s="54" t="s">
        <v>25</v>
      </c>
      <c r="B66" s="87" t="s">
        <v>54</v>
      </c>
      <c r="C66" s="87"/>
      <c r="D66" s="87"/>
      <c r="E66" s="87"/>
      <c r="F66" s="87"/>
      <c r="G66" s="55">
        <f>SUM(G65:G65)</f>
        <v>0</v>
      </c>
      <c r="H66" s="56"/>
      <c r="I66" s="1"/>
      <c r="J66" s="10"/>
      <c r="K66" s="1"/>
      <c r="L66" s="3">
        <v>2.8</v>
      </c>
      <c r="M66" s="3"/>
      <c r="N66" s="1"/>
    </row>
    <row r="67" spans="1:14" s="2" customFormat="1" ht="30" customHeight="1" x14ac:dyDescent="0.3">
      <c r="A67" s="47" t="s">
        <v>80</v>
      </c>
      <c r="B67" s="48" t="s">
        <v>207</v>
      </c>
      <c r="C67" s="48" t="s">
        <v>209</v>
      </c>
      <c r="D67" s="49">
        <v>18</v>
      </c>
      <c r="E67" s="49" t="s">
        <v>60</v>
      </c>
      <c r="F67" s="50"/>
      <c r="G67" s="50">
        <f>F67*D67</f>
        <v>0</v>
      </c>
      <c r="H67" s="51"/>
      <c r="I67" s="1"/>
      <c r="J67" s="17" t="s">
        <v>268</v>
      </c>
      <c r="K67" s="1" t="s">
        <v>272</v>
      </c>
      <c r="L67" s="3">
        <f>L65*L66</f>
        <v>61.04</v>
      </c>
      <c r="M67" s="3"/>
      <c r="N67" s="1"/>
    </row>
    <row r="68" spans="1:14" s="2" customFormat="1" ht="19.95" customHeight="1" thickBot="1" x14ac:dyDescent="0.35">
      <c r="A68" s="54" t="s">
        <v>26</v>
      </c>
      <c r="B68" s="87" t="s">
        <v>54</v>
      </c>
      <c r="C68" s="87"/>
      <c r="D68" s="87"/>
      <c r="E68" s="87"/>
      <c r="F68" s="87"/>
      <c r="G68" s="55">
        <f>SUM(G67:G67)</f>
        <v>0</v>
      </c>
      <c r="H68" s="56"/>
      <c r="I68" s="1"/>
      <c r="J68" s="10"/>
      <c r="K68" s="1"/>
      <c r="L68" s="3"/>
      <c r="M68" s="3"/>
      <c r="N68" s="1"/>
    </row>
    <row r="69" spans="1:14" s="2" customFormat="1" ht="30" customHeight="1" x14ac:dyDescent="0.3">
      <c r="A69" s="47" t="s">
        <v>81</v>
      </c>
      <c r="B69" s="48" t="s">
        <v>211</v>
      </c>
      <c r="C69" s="48" t="s">
        <v>212</v>
      </c>
      <c r="D69" s="49">
        <v>77</v>
      </c>
      <c r="E69" s="49" t="s">
        <v>188</v>
      </c>
      <c r="F69" s="50"/>
      <c r="G69" s="50">
        <f>F69*D69</f>
        <v>0</v>
      </c>
      <c r="H69" s="51"/>
      <c r="I69" s="1"/>
      <c r="J69" s="10" t="s">
        <v>273</v>
      </c>
      <c r="K69" s="10"/>
      <c r="L69" s="3"/>
      <c r="M69" s="3"/>
      <c r="N69" s="1"/>
    </row>
    <row r="70" spans="1:14" s="2" customFormat="1" ht="30" customHeight="1" x14ac:dyDescent="0.3">
      <c r="A70" s="43" t="s">
        <v>82</v>
      </c>
      <c r="B70" s="42" t="s">
        <v>213</v>
      </c>
      <c r="C70" s="42" t="s">
        <v>214</v>
      </c>
      <c r="D70" s="52">
        <v>0</v>
      </c>
      <c r="E70" s="52" t="s">
        <v>138</v>
      </c>
      <c r="F70" s="6"/>
      <c r="G70" s="6">
        <f>F70*D70</f>
        <v>0</v>
      </c>
      <c r="H70" s="53"/>
      <c r="I70" s="1"/>
      <c r="J70" s="10"/>
      <c r="K70" s="10"/>
      <c r="L70" s="3"/>
      <c r="M70" s="3"/>
      <c r="N70" s="1"/>
    </row>
    <row r="71" spans="1:14" s="2" customFormat="1" ht="30" customHeight="1" x14ac:dyDescent="0.3">
      <c r="A71" s="43" t="s">
        <v>83</v>
      </c>
      <c r="B71" s="42" t="s">
        <v>215</v>
      </c>
      <c r="C71" s="42" t="s">
        <v>216</v>
      </c>
      <c r="D71" s="52">
        <v>0</v>
      </c>
      <c r="E71" s="52" t="s">
        <v>138</v>
      </c>
      <c r="F71" s="6"/>
      <c r="G71" s="6">
        <f t="shared" ref="G71:G72" si="3">F71*D71</f>
        <v>0</v>
      </c>
      <c r="H71" s="53"/>
      <c r="I71" s="1"/>
      <c r="J71" s="10"/>
      <c r="K71" s="1"/>
      <c r="L71" s="3"/>
      <c r="M71" s="3"/>
      <c r="N71" s="1"/>
    </row>
    <row r="72" spans="1:14" s="2" customFormat="1" ht="30" customHeight="1" x14ac:dyDescent="0.3">
      <c r="A72" s="43" t="s">
        <v>84</v>
      </c>
      <c r="B72" s="42" t="s">
        <v>252</v>
      </c>
      <c r="C72" s="42" t="s">
        <v>253</v>
      </c>
      <c r="D72" s="52">
        <v>1</v>
      </c>
      <c r="E72" s="52" t="s">
        <v>51</v>
      </c>
      <c r="F72" s="6"/>
      <c r="G72" s="6">
        <f t="shared" si="3"/>
        <v>0</v>
      </c>
      <c r="H72" s="53"/>
      <c r="I72" s="1"/>
      <c r="J72" s="10"/>
      <c r="K72" s="1"/>
      <c r="L72" s="3"/>
      <c r="M72" s="3"/>
      <c r="N72" s="1"/>
    </row>
    <row r="73" spans="1:14" s="2" customFormat="1" ht="30" customHeight="1" x14ac:dyDescent="0.3">
      <c r="A73" s="43" t="s">
        <v>85</v>
      </c>
      <c r="B73" s="42" t="s">
        <v>218</v>
      </c>
      <c r="C73" s="42" t="s">
        <v>217</v>
      </c>
      <c r="D73" s="52">
        <v>56</v>
      </c>
      <c r="E73" s="52" t="s">
        <v>188</v>
      </c>
      <c r="F73" s="6"/>
      <c r="G73" s="6">
        <f>F73*D73</f>
        <v>0</v>
      </c>
      <c r="H73" s="53"/>
      <c r="I73" s="1"/>
      <c r="J73" s="10"/>
      <c r="K73" s="1"/>
      <c r="L73" s="3"/>
      <c r="M73" s="3"/>
      <c r="N73" s="1"/>
    </row>
    <row r="74" spans="1:14" s="2" customFormat="1" ht="30" customHeight="1" x14ac:dyDescent="0.3">
      <c r="A74" s="43" t="s">
        <v>86</v>
      </c>
      <c r="B74" s="42" t="s">
        <v>219</v>
      </c>
      <c r="C74" s="42" t="s">
        <v>220</v>
      </c>
      <c r="D74" s="52">
        <v>8</v>
      </c>
      <c r="E74" s="52" t="s">
        <v>60</v>
      </c>
      <c r="F74" s="6"/>
      <c r="G74" s="6">
        <f>F74*D74</f>
        <v>0</v>
      </c>
      <c r="H74" s="53"/>
      <c r="I74" s="1"/>
      <c r="J74" s="10"/>
      <c r="K74" s="1"/>
      <c r="L74" s="3"/>
      <c r="M74" s="3"/>
      <c r="N74" s="1"/>
    </row>
    <row r="75" spans="1:14" s="2" customFormat="1" ht="30" customHeight="1" x14ac:dyDescent="0.3">
      <c r="A75" s="43" t="s">
        <v>210</v>
      </c>
      <c r="B75" s="44" t="s">
        <v>255</v>
      </c>
      <c r="C75" s="44" t="s">
        <v>254</v>
      </c>
      <c r="D75" s="52">
        <v>180</v>
      </c>
      <c r="E75" s="45" t="s">
        <v>188</v>
      </c>
      <c r="F75" s="46"/>
      <c r="G75" s="6">
        <f>F75*D75</f>
        <v>0</v>
      </c>
      <c r="H75" s="57"/>
      <c r="I75" s="1"/>
      <c r="J75" s="10"/>
      <c r="K75" s="1"/>
      <c r="L75" s="3"/>
      <c r="M75" s="3"/>
      <c r="N75" s="1"/>
    </row>
    <row r="76" spans="1:14" s="2" customFormat="1" ht="19.95" customHeight="1" thickBot="1" x14ac:dyDescent="0.35">
      <c r="A76" s="54" t="s">
        <v>27</v>
      </c>
      <c r="B76" s="87" t="s">
        <v>54</v>
      </c>
      <c r="C76" s="87"/>
      <c r="D76" s="87"/>
      <c r="E76" s="87"/>
      <c r="F76" s="87"/>
      <c r="G76" s="55">
        <f>SUM(G69:G75)</f>
        <v>0</v>
      </c>
      <c r="H76" s="56"/>
      <c r="I76" s="1"/>
      <c r="J76" s="10"/>
      <c r="K76" s="1"/>
      <c r="L76" s="3"/>
      <c r="M76" s="3"/>
      <c r="N76" s="1"/>
    </row>
    <row r="77" spans="1:14" s="2" customFormat="1" ht="30" customHeight="1" x14ac:dyDescent="0.3">
      <c r="A77" s="47" t="s">
        <v>90</v>
      </c>
      <c r="B77" s="48" t="s">
        <v>222</v>
      </c>
      <c r="C77" s="48" t="s">
        <v>223</v>
      </c>
      <c r="D77" s="49">
        <v>0</v>
      </c>
      <c r="E77" s="49" t="s">
        <v>60</v>
      </c>
      <c r="F77" s="50"/>
      <c r="G77" s="50">
        <f>F77*D77</f>
        <v>0</v>
      </c>
      <c r="H77" s="68"/>
      <c r="I77" s="1"/>
      <c r="J77" s="49">
        <v>2</v>
      </c>
      <c r="K77" s="1"/>
      <c r="L77" s="3"/>
      <c r="M77" s="3"/>
      <c r="N77" s="1"/>
    </row>
    <row r="78" spans="1:14" s="2" customFormat="1" ht="30" customHeight="1" x14ac:dyDescent="0.3">
      <c r="A78" s="43" t="s">
        <v>221</v>
      </c>
      <c r="B78" s="42" t="s">
        <v>225</v>
      </c>
      <c r="C78" s="42" t="s">
        <v>224</v>
      </c>
      <c r="D78" s="52">
        <v>0</v>
      </c>
      <c r="E78" s="52" t="s">
        <v>138</v>
      </c>
      <c r="F78" s="6"/>
      <c r="G78" s="6">
        <f>F78*D78</f>
        <v>0</v>
      </c>
      <c r="H78" s="53"/>
      <c r="I78" s="1"/>
      <c r="J78" s="52">
        <v>2</v>
      </c>
      <c r="K78" s="20"/>
      <c r="L78" s="3"/>
      <c r="M78" s="3"/>
      <c r="N78" s="1"/>
    </row>
    <row r="79" spans="1:14" s="2" customFormat="1" ht="19.95" customHeight="1" thickBot="1" x14ac:dyDescent="0.35">
      <c r="A79" s="54" t="s">
        <v>29</v>
      </c>
      <c r="B79" s="87" t="s">
        <v>54</v>
      </c>
      <c r="C79" s="87"/>
      <c r="D79" s="87"/>
      <c r="E79" s="87"/>
      <c r="F79" s="87"/>
      <c r="G79" s="55">
        <f>SUM(G77:G78)</f>
        <v>0</v>
      </c>
      <c r="H79" s="56"/>
      <c r="I79" s="1"/>
      <c r="J79" s="10"/>
      <c r="K79" s="1"/>
      <c r="L79" s="3"/>
      <c r="M79" s="3"/>
      <c r="N79" s="1"/>
    </row>
    <row r="80" spans="1:14" s="2" customFormat="1" ht="30" customHeight="1" x14ac:dyDescent="0.3">
      <c r="A80" s="47" t="s">
        <v>91</v>
      </c>
      <c r="B80" s="48" t="s">
        <v>226</v>
      </c>
      <c r="C80" s="48" t="s">
        <v>227</v>
      </c>
      <c r="D80" s="49">
        <v>0</v>
      </c>
      <c r="E80" s="49" t="s">
        <v>60</v>
      </c>
      <c r="F80" s="50"/>
      <c r="G80" s="50">
        <f>F80*D80</f>
        <v>0</v>
      </c>
      <c r="H80" s="51"/>
      <c r="I80" s="1"/>
      <c r="J80" s="49">
        <v>29</v>
      </c>
      <c r="K80" s="1"/>
      <c r="L80" s="3"/>
      <c r="M80" s="3"/>
      <c r="N80" s="1"/>
    </row>
    <row r="81" spans="1:14" s="2" customFormat="1" ht="30" customHeight="1" x14ac:dyDescent="0.3">
      <c r="A81" s="43" t="s">
        <v>92</v>
      </c>
      <c r="B81" s="42" t="s">
        <v>233</v>
      </c>
      <c r="C81" s="42" t="s">
        <v>228</v>
      </c>
      <c r="D81" s="52">
        <v>15</v>
      </c>
      <c r="E81" s="52" t="s">
        <v>60</v>
      </c>
      <c r="F81" s="6"/>
      <c r="G81" s="6">
        <f>F81*D81</f>
        <v>0</v>
      </c>
      <c r="H81" s="53" t="s">
        <v>286</v>
      </c>
      <c r="I81" s="1"/>
      <c r="J81" s="52">
        <v>22</v>
      </c>
      <c r="K81" s="20"/>
      <c r="L81" s="3"/>
      <c r="M81" s="3"/>
      <c r="N81" s="1"/>
    </row>
    <row r="82" spans="1:14" s="2" customFormat="1" ht="19.95" customHeight="1" thickBot="1" x14ac:dyDescent="0.35">
      <c r="A82" s="54" t="s">
        <v>31</v>
      </c>
      <c r="B82" s="87" t="s">
        <v>54</v>
      </c>
      <c r="C82" s="87"/>
      <c r="D82" s="87"/>
      <c r="E82" s="87"/>
      <c r="F82" s="87"/>
      <c r="G82" s="55">
        <f>SUM(G80:G81)</f>
        <v>0</v>
      </c>
      <c r="H82" s="56"/>
      <c r="I82" s="1"/>
      <c r="J82" s="10"/>
      <c r="K82" s="1"/>
      <c r="L82" s="3"/>
      <c r="M82" s="3"/>
      <c r="N82" s="1"/>
    </row>
    <row r="83" spans="1:14" s="2" customFormat="1" ht="30" customHeight="1" x14ac:dyDescent="0.3">
      <c r="A83" s="47" t="s">
        <v>52</v>
      </c>
      <c r="B83" s="48" t="s">
        <v>231</v>
      </c>
      <c r="C83" s="48"/>
      <c r="D83" s="49"/>
      <c r="E83" s="49"/>
      <c r="F83" s="50"/>
      <c r="G83" s="50">
        <f>F83*D83</f>
        <v>0</v>
      </c>
      <c r="H83" s="51"/>
      <c r="I83" s="1"/>
      <c r="J83" s="21"/>
      <c r="K83" s="1"/>
      <c r="L83" s="3"/>
      <c r="M83" s="3"/>
      <c r="N83" s="1"/>
    </row>
    <row r="84" spans="1:14" s="2" customFormat="1" ht="30" customHeight="1" x14ac:dyDescent="0.3">
      <c r="A84" s="43" t="s">
        <v>53</v>
      </c>
      <c r="B84" s="42" t="s">
        <v>232</v>
      </c>
      <c r="C84" s="42"/>
      <c r="D84" s="52"/>
      <c r="E84" s="52"/>
      <c r="F84" s="6"/>
      <c r="G84" s="6">
        <f>F84*D84</f>
        <v>0</v>
      </c>
      <c r="H84" s="53"/>
      <c r="I84" s="1"/>
      <c r="J84" s="20"/>
      <c r="K84" s="20"/>
      <c r="L84" s="3"/>
      <c r="M84" s="3"/>
      <c r="N84" s="1"/>
    </row>
    <row r="85" spans="1:14" s="2" customFormat="1" ht="19.95" customHeight="1" thickBot="1" x14ac:dyDescent="0.35">
      <c r="A85" s="54" t="s">
        <v>45</v>
      </c>
      <c r="B85" s="87" t="s">
        <v>54</v>
      </c>
      <c r="C85" s="87"/>
      <c r="D85" s="87"/>
      <c r="E85" s="87"/>
      <c r="F85" s="87"/>
      <c r="G85" s="55">
        <f>SUM(G83:G84)</f>
        <v>0</v>
      </c>
      <c r="H85" s="56"/>
      <c r="I85" s="1"/>
      <c r="J85" s="10"/>
      <c r="K85" s="1"/>
      <c r="L85" s="3"/>
      <c r="M85" s="3"/>
      <c r="N85" s="1"/>
    </row>
    <row r="86" spans="1:14" s="2" customFormat="1" ht="19.95" customHeight="1" x14ac:dyDescent="0.3">
      <c r="A86" s="99"/>
      <c r="B86" s="100"/>
      <c r="C86" s="100"/>
      <c r="D86" s="100"/>
      <c r="E86" s="100"/>
      <c r="F86" s="100"/>
      <c r="G86" s="100"/>
      <c r="H86" s="101"/>
      <c r="I86" s="1"/>
      <c r="J86" s="1"/>
      <c r="K86" s="1"/>
      <c r="L86" s="1"/>
      <c r="M86" s="1"/>
      <c r="N86" s="1"/>
    </row>
    <row r="87" spans="1:14" s="2" customFormat="1" ht="19.95" customHeight="1" x14ac:dyDescent="0.3">
      <c r="A87" s="102"/>
      <c r="B87" s="103"/>
      <c r="C87" s="103"/>
      <c r="D87" s="103"/>
      <c r="E87" s="103"/>
      <c r="F87" s="103"/>
      <c r="G87" s="103"/>
      <c r="H87" s="104"/>
      <c r="I87" s="1"/>
      <c r="J87" s="1"/>
      <c r="K87" s="1"/>
      <c r="L87" s="1"/>
      <c r="M87" s="1"/>
      <c r="N87" s="1"/>
    </row>
    <row r="88" spans="1:14" s="2" customFormat="1" ht="19.95" customHeight="1" x14ac:dyDescent="0.3">
      <c r="A88" s="102"/>
      <c r="B88" s="103"/>
      <c r="C88" s="103"/>
      <c r="D88" s="103"/>
      <c r="E88" s="103"/>
      <c r="F88" s="103"/>
      <c r="G88" s="103"/>
      <c r="H88" s="104"/>
      <c r="I88" s="1"/>
      <c r="J88" s="1"/>
      <c r="K88" s="1"/>
      <c r="L88" s="1"/>
      <c r="M88" s="1"/>
      <c r="N88" s="1"/>
    </row>
    <row r="89" spans="1:14" s="2" customFormat="1" ht="19.95" customHeight="1" x14ac:dyDescent="0.3">
      <c r="A89" s="102"/>
      <c r="B89" s="103"/>
      <c r="C89" s="103"/>
      <c r="D89" s="103"/>
      <c r="E89" s="103"/>
      <c r="F89" s="103"/>
      <c r="G89" s="103"/>
      <c r="H89" s="104"/>
      <c r="I89" s="1"/>
      <c r="J89" s="1"/>
      <c r="K89" s="1"/>
      <c r="L89" s="1"/>
      <c r="M89" s="1"/>
      <c r="N89" s="1"/>
    </row>
    <row r="90" spans="1:14" s="2" customFormat="1" ht="19.95" customHeight="1" x14ac:dyDescent="0.3">
      <c r="A90" s="102"/>
      <c r="B90" s="103"/>
      <c r="C90" s="103"/>
      <c r="D90" s="103"/>
      <c r="E90" s="103"/>
      <c r="F90" s="103"/>
      <c r="G90" s="103"/>
      <c r="H90" s="104"/>
      <c r="I90" s="1"/>
      <c r="J90" s="1"/>
      <c r="K90" s="1"/>
      <c r="L90" s="1"/>
      <c r="M90" s="1"/>
      <c r="N90" s="1"/>
    </row>
    <row r="91" spans="1:14" s="2" customFormat="1" ht="19.95" customHeight="1" thickBot="1" x14ac:dyDescent="0.35">
      <c r="A91" s="96"/>
      <c r="B91" s="97"/>
      <c r="C91" s="97"/>
      <c r="D91" s="97"/>
      <c r="E91" s="97"/>
      <c r="F91" s="97"/>
      <c r="G91" s="97"/>
      <c r="H91" s="98"/>
      <c r="I91" s="1"/>
      <c r="J91" s="1"/>
      <c r="K91" s="1"/>
      <c r="L91" s="1"/>
      <c r="M91" s="1"/>
      <c r="N91" s="1"/>
    </row>
    <row r="92" spans="1:14" ht="19.95" customHeight="1" x14ac:dyDescent="0.4"/>
    <row r="93" spans="1:14" ht="19.95" customHeight="1" x14ac:dyDescent="0.4"/>
  </sheetData>
  <mergeCells count="33">
    <mergeCell ref="A91:H91"/>
    <mergeCell ref="A86:H86"/>
    <mergeCell ref="A87:H87"/>
    <mergeCell ref="A88:H88"/>
    <mergeCell ref="A89:H89"/>
    <mergeCell ref="A90:H90"/>
    <mergeCell ref="J2:J3"/>
    <mergeCell ref="H1:H2"/>
    <mergeCell ref="B16:F16"/>
    <mergeCell ref="B20:F20"/>
    <mergeCell ref="B22:F22"/>
    <mergeCell ref="A1:B1"/>
    <mergeCell ref="C1:E1"/>
    <mergeCell ref="F1:G1"/>
    <mergeCell ref="A2:G2"/>
    <mergeCell ref="B6:F6"/>
    <mergeCell ref="B10:F10"/>
    <mergeCell ref="B68:F68"/>
    <mergeCell ref="B76:F76"/>
    <mergeCell ref="B79:F79"/>
    <mergeCell ref="B82:F82"/>
    <mergeCell ref="B85:F85"/>
    <mergeCell ref="B64:F64"/>
    <mergeCell ref="B66:F66"/>
    <mergeCell ref="B47:F47"/>
    <mergeCell ref="B50:F50"/>
    <mergeCell ref="B57:F57"/>
    <mergeCell ref="B25:F25"/>
    <mergeCell ref="B28:F28"/>
    <mergeCell ref="B35:F35"/>
    <mergeCell ref="B44:F44"/>
    <mergeCell ref="B60:F60"/>
    <mergeCell ref="B42:F42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>
    <oddFooter>Page &amp;P of &amp;N</oddFooter>
  </headerFooter>
  <rowBreaks count="3" manualBreakCount="3">
    <brk id="22" max="7" man="1"/>
    <brk id="44" max="7" man="1"/>
    <brk id="6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26F6-A940-4BDE-9D17-C4B30C79AFE7}">
  <dimension ref="A1:O32"/>
  <sheetViews>
    <sheetView rightToLeft="1" tabSelected="1" view="pageBreakPreview" zoomScaleNormal="100" zoomScaleSheetLayoutView="100" workbookViewId="0">
      <selection activeCell="A28" sqref="A28:H28"/>
    </sheetView>
  </sheetViews>
  <sheetFormatPr defaultRowHeight="16.8" x14ac:dyDescent="0.4"/>
  <cols>
    <col min="1" max="1" width="10.5546875" style="5" customWidth="1"/>
    <col min="2" max="3" width="25.6640625" style="5" customWidth="1"/>
    <col min="4" max="4" width="10.5546875" style="5" customWidth="1"/>
    <col min="5" max="5" width="15.6640625" style="5" customWidth="1"/>
    <col min="6" max="8" width="10.6640625" style="5" customWidth="1"/>
    <col min="9" max="16" width="10.5546875" customWidth="1"/>
  </cols>
  <sheetData>
    <row r="1" spans="1:15" s="2" customFormat="1" ht="25.05" customHeight="1" thickBot="1" x14ac:dyDescent="0.35">
      <c r="A1" s="118" t="s">
        <v>97</v>
      </c>
      <c r="B1" s="118"/>
      <c r="C1" s="118" t="s">
        <v>242</v>
      </c>
      <c r="D1" s="118"/>
      <c r="E1" s="40" t="s">
        <v>289</v>
      </c>
      <c r="F1" s="40"/>
      <c r="G1" s="118"/>
      <c r="H1" s="118"/>
      <c r="I1" s="1"/>
      <c r="J1" s="1"/>
      <c r="K1" s="1"/>
      <c r="L1" s="1"/>
      <c r="M1" s="1"/>
      <c r="N1" s="1"/>
    </row>
    <row r="2" spans="1:15" s="2" customFormat="1" ht="30" customHeight="1" x14ac:dyDescent="0.3">
      <c r="A2" s="119" t="s">
        <v>119</v>
      </c>
      <c r="B2" s="74" t="s">
        <v>239</v>
      </c>
      <c r="C2" s="75">
        <v>2752</v>
      </c>
      <c r="D2" s="121" t="s">
        <v>241</v>
      </c>
      <c r="E2" s="121"/>
      <c r="F2" s="75">
        <v>2222</v>
      </c>
      <c r="G2" s="123"/>
      <c r="H2" s="124"/>
      <c r="I2" s="1"/>
      <c r="J2" s="1"/>
      <c r="K2" s="1"/>
      <c r="L2" s="3"/>
      <c r="M2" s="3"/>
      <c r="N2" s="1"/>
    </row>
    <row r="3" spans="1:15" s="2" customFormat="1" ht="30" customHeight="1" thickBot="1" x14ac:dyDescent="0.35">
      <c r="A3" s="120"/>
      <c r="B3" s="41" t="s">
        <v>240</v>
      </c>
      <c r="C3" s="11">
        <v>2818</v>
      </c>
      <c r="D3" s="122" t="s">
        <v>258</v>
      </c>
      <c r="E3" s="122"/>
      <c r="F3" s="11"/>
      <c r="G3" s="125"/>
      <c r="H3" s="126"/>
      <c r="I3" s="1"/>
      <c r="J3" s="1">
        <f>E27/C3</f>
        <v>0</v>
      </c>
      <c r="K3" s="1"/>
      <c r="L3" s="3"/>
      <c r="M3" s="3"/>
      <c r="N3" s="1"/>
    </row>
    <row r="4" spans="1:15" s="2" customFormat="1" ht="19.95" customHeight="1" thickBot="1" x14ac:dyDescent="0.35">
      <c r="A4" s="138" t="s">
        <v>234</v>
      </c>
      <c r="B4" s="139"/>
      <c r="C4" s="139"/>
      <c r="D4" s="139"/>
      <c r="E4" s="139"/>
      <c r="F4" s="139"/>
      <c r="G4" s="139"/>
      <c r="H4" s="140"/>
      <c r="I4" s="1"/>
      <c r="J4" s="1"/>
      <c r="K4" s="1"/>
      <c r="L4" s="3"/>
      <c r="M4" s="3"/>
      <c r="N4" s="1"/>
    </row>
    <row r="5" spans="1:15" s="2" customFormat="1" ht="30" customHeight="1" thickBot="1" x14ac:dyDescent="0.35">
      <c r="A5" s="25" t="s">
        <v>1</v>
      </c>
      <c r="B5" s="141" t="s">
        <v>2</v>
      </c>
      <c r="C5" s="142"/>
      <c r="D5" s="26" t="s">
        <v>10</v>
      </c>
      <c r="E5" s="27" t="s">
        <v>237</v>
      </c>
      <c r="F5" s="27"/>
      <c r="G5" s="141" t="s">
        <v>44</v>
      </c>
      <c r="H5" s="143"/>
      <c r="I5" s="1"/>
      <c r="J5" s="6">
        <f>E27/C3</f>
        <v>0</v>
      </c>
      <c r="K5" s="6"/>
      <c r="L5" s="3"/>
      <c r="M5" s="3"/>
      <c r="N5" s="1"/>
    </row>
    <row r="6" spans="1:15" s="2" customFormat="1" ht="25.05" customHeight="1" x14ac:dyDescent="0.3">
      <c r="A6" s="28" t="s">
        <v>102</v>
      </c>
      <c r="B6" s="114" t="s">
        <v>105</v>
      </c>
      <c r="C6" s="115"/>
      <c r="D6" s="29" t="s">
        <v>106</v>
      </c>
      <c r="E6" s="30">
        <f>'BOQ - SUB'!G6</f>
        <v>0</v>
      </c>
      <c r="F6" s="30"/>
      <c r="G6" s="116"/>
      <c r="H6" s="117"/>
      <c r="I6" s="1"/>
      <c r="J6" s="6">
        <f>E27</f>
        <v>0</v>
      </c>
      <c r="K6" s="67" t="e">
        <f>E6/J6</f>
        <v>#DIV/0!</v>
      </c>
      <c r="L6" s="3"/>
      <c r="M6" s="3"/>
      <c r="N6" s="1"/>
    </row>
    <row r="7" spans="1:15" s="2" customFormat="1" ht="25.05" customHeight="1" x14ac:dyDescent="0.3">
      <c r="A7" s="31" t="s">
        <v>103</v>
      </c>
      <c r="B7" s="109" t="s">
        <v>104</v>
      </c>
      <c r="C7" s="110"/>
      <c r="D7" s="32" t="s">
        <v>107</v>
      </c>
      <c r="E7" s="33">
        <f>'BOQ - SUB'!G10</f>
        <v>0</v>
      </c>
      <c r="F7" s="34"/>
      <c r="G7" s="111"/>
      <c r="H7" s="112"/>
      <c r="I7" s="1"/>
      <c r="J7" s="6">
        <f>J6</f>
        <v>0</v>
      </c>
      <c r="K7" s="67" t="e">
        <f t="shared" ref="K7:K26" si="0">E7/J7</f>
        <v>#DIV/0!</v>
      </c>
      <c r="L7" s="3"/>
      <c r="M7" s="3"/>
      <c r="N7" s="1"/>
    </row>
    <row r="8" spans="1:15" s="2" customFormat="1" ht="40.049999999999997" customHeight="1" x14ac:dyDescent="0.3">
      <c r="A8" s="31" t="s">
        <v>100</v>
      </c>
      <c r="B8" s="109" t="s">
        <v>101</v>
      </c>
      <c r="C8" s="110"/>
      <c r="D8" s="32" t="s">
        <v>32</v>
      </c>
      <c r="E8" s="33">
        <f>'BOQ - SUB'!G16</f>
        <v>0</v>
      </c>
      <c r="F8" s="33"/>
      <c r="G8" s="111"/>
      <c r="H8" s="112"/>
      <c r="I8" s="1"/>
      <c r="J8" s="6">
        <f t="shared" ref="J8:J26" si="1">J7</f>
        <v>0</v>
      </c>
      <c r="K8" s="67" t="e">
        <f t="shared" si="0"/>
        <v>#DIV/0!</v>
      </c>
      <c r="L8" s="3"/>
      <c r="M8" s="3"/>
      <c r="N8" s="1"/>
    </row>
    <row r="9" spans="1:15" s="2" customFormat="1" ht="25.05" customHeight="1" x14ac:dyDescent="0.3">
      <c r="A9" s="31" t="s">
        <v>109</v>
      </c>
      <c r="B9" s="109" t="s">
        <v>110</v>
      </c>
      <c r="C9" s="110"/>
      <c r="D9" s="32" t="s">
        <v>108</v>
      </c>
      <c r="E9" s="33">
        <f>'BOQ - SUB'!G20</f>
        <v>0</v>
      </c>
      <c r="F9" s="34"/>
      <c r="G9" s="111"/>
      <c r="H9" s="112"/>
      <c r="I9" s="1"/>
      <c r="J9" s="6">
        <f t="shared" si="1"/>
        <v>0</v>
      </c>
      <c r="K9" s="67" t="e">
        <f t="shared" si="0"/>
        <v>#DIV/0!</v>
      </c>
      <c r="L9" s="3"/>
      <c r="M9" s="3"/>
      <c r="N9" s="1"/>
    </row>
    <row r="10" spans="1:15" s="2" customFormat="1" ht="25.05" customHeight="1" x14ac:dyDescent="0.3">
      <c r="A10" s="31" t="s">
        <v>3</v>
      </c>
      <c r="B10" s="109" t="s">
        <v>4</v>
      </c>
      <c r="C10" s="110"/>
      <c r="D10" s="32" t="s">
        <v>5</v>
      </c>
      <c r="E10" s="33">
        <f>'BOQ - SUB'!G22</f>
        <v>0</v>
      </c>
      <c r="F10" s="33"/>
      <c r="G10" s="111"/>
      <c r="H10" s="112"/>
      <c r="I10" s="1"/>
      <c r="J10" s="6">
        <f t="shared" si="1"/>
        <v>0</v>
      </c>
      <c r="K10" s="67" t="e">
        <f t="shared" si="0"/>
        <v>#DIV/0!</v>
      </c>
      <c r="L10" s="3"/>
      <c r="M10" s="3"/>
      <c r="N10" s="1"/>
      <c r="O10" s="86"/>
    </row>
    <row r="11" spans="1:15" s="2" customFormat="1" ht="25.05" customHeight="1" x14ac:dyDescent="0.3">
      <c r="A11" s="31" t="s">
        <v>111</v>
      </c>
      <c r="B11" s="109" t="s">
        <v>112</v>
      </c>
      <c r="C11" s="110"/>
      <c r="D11" s="32" t="s">
        <v>113</v>
      </c>
      <c r="E11" s="33">
        <f>'BOQ - SUB'!G25</f>
        <v>0</v>
      </c>
      <c r="F11" s="34"/>
      <c r="G11" s="111"/>
      <c r="H11" s="112"/>
      <c r="I11" s="1"/>
      <c r="J11" s="6">
        <f t="shared" si="1"/>
        <v>0</v>
      </c>
      <c r="K11" s="67" t="e">
        <f t="shared" si="0"/>
        <v>#DIV/0!</v>
      </c>
      <c r="L11" s="3"/>
      <c r="M11" s="3"/>
      <c r="N11" s="1"/>
    </row>
    <row r="12" spans="1:15" s="2" customFormat="1" ht="25.05" customHeight="1" x14ac:dyDescent="0.3">
      <c r="A12" s="31" t="s">
        <v>11</v>
      </c>
      <c r="B12" s="109" t="s">
        <v>114</v>
      </c>
      <c r="C12" s="110"/>
      <c r="D12" s="32" t="s">
        <v>20</v>
      </c>
      <c r="E12" s="33">
        <f>'BOQ - SUB'!G28</f>
        <v>0</v>
      </c>
      <c r="F12" s="34"/>
      <c r="G12" s="111"/>
      <c r="H12" s="112"/>
      <c r="I12" s="1"/>
      <c r="J12" s="6">
        <f t="shared" si="1"/>
        <v>0</v>
      </c>
      <c r="K12" s="67" t="e">
        <f t="shared" si="0"/>
        <v>#DIV/0!</v>
      </c>
      <c r="L12" s="3"/>
      <c r="M12" s="3"/>
      <c r="N12" s="1"/>
    </row>
    <row r="13" spans="1:15" s="2" customFormat="1" ht="25.05" customHeight="1" x14ac:dyDescent="0.3">
      <c r="A13" s="31" t="s">
        <v>6</v>
      </c>
      <c r="B13" s="109" t="s">
        <v>33</v>
      </c>
      <c r="C13" s="110"/>
      <c r="D13" s="32" t="s">
        <v>9</v>
      </c>
      <c r="E13" s="33">
        <f>'BOQ - SUB'!G35</f>
        <v>0</v>
      </c>
      <c r="F13" s="33"/>
      <c r="G13" s="111"/>
      <c r="H13" s="112"/>
      <c r="I13" s="1"/>
      <c r="J13" s="6">
        <f t="shared" si="1"/>
        <v>0</v>
      </c>
      <c r="K13" s="67" t="e">
        <f t="shared" si="0"/>
        <v>#DIV/0!</v>
      </c>
      <c r="L13" s="3"/>
      <c r="M13" s="3"/>
      <c r="N13" s="1"/>
    </row>
    <row r="14" spans="1:15" s="2" customFormat="1" ht="40.049999999999997" customHeight="1" x14ac:dyDescent="0.3">
      <c r="A14" s="35" t="s">
        <v>7</v>
      </c>
      <c r="B14" s="105" t="s">
        <v>98</v>
      </c>
      <c r="C14" s="106"/>
      <c r="D14" s="8" t="s">
        <v>8</v>
      </c>
      <c r="E14" s="36">
        <f>'BOQ - SUB'!G42</f>
        <v>0</v>
      </c>
      <c r="F14" s="33"/>
      <c r="G14" s="105"/>
      <c r="H14" s="113"/>
      <c r="I14" s="1"/>
      <c r="J14" s="6">
        <f t="shared" si="1"/>
        <v>0</v>
      </c>
      <c r="K14" s="67" t="e">
        <f t="shared" si="0"/>
        <v>#DIV/0!</v>
      </c>
      <c r="L14" s="3"/>
      <c r="M14" s="3"/>
      <c r="N14" s="1"/>
    </row>
    <row r="15" spans="1:15" s="2" customFormat="1" ht="25.05" customHeight="1" x14ac:dyDescent="0.3">
      <c r="A15" s="31" t="s">
        <v>12</v>
      </c>
      <c r="B15" s="109" t="s">
        <v>34</v>
      </c>
      <c r="C15" s="110"/>
      <c r="D15" s="32" t="s">
        <v>21</v>
      </c>
      <c r="E15" s="33">
        <f>'BOQ - SUB'!G47</f>
        <v>0</v>
      </c>
      <c r="F15" s="33"/>
      <c r="G15" s="111"/>
      <c r="H15" s="112"/>
      <c r="I15" s="1"/>
      <c r="J15" s="6">
        <f t="shared" si="1"/>
        <v>0</v>
      </c>
      <c r="K15" s="67" t="e">
        <f t="shared" si="0"/>
        <v>#DIV/0!</v>
      </c>
      <c r="L15" s="3"/>
      <c r="M15" s="3"/>
      <c r="N15" s="1"/>
    </row>
    <row r="16" spans="1:15" s="2" customFormat="1" ht="25.05" customHeight="1" x14ac:dyDescent="0.3">
      <c r="A16" s="31" t="s">
        <v>13</v>
      </c>
      <c r="B16" s="109" t="s">
        <v>35</v>
      </c>
      <c r="C16" s="110"/>
      <c r="D16" s="32" t="s">
        <v>22</v>
      </c>
      <c r="E16" s="33">
        <f>'BOQ - SUB'!G50</f>
        <v>0</v>
      </c>
      <c r="F16" s="33"/>
      <c r="G16" s="111"/>
      <c r="H16" s="112"/>
      <c r="I16" s="1"/>
      <c r="J16" s="6">
        <f t="shared" si="1"/>
        <v>0</v>
      </c>
      <c r="K16" s="67" t="e">
        <f t="shared" si="0"/>
        <v>#DIV/0!</v>
      </c>
      <c r="L16" s="3"/>
      <c r="M16" s="3"/>
      <c r="N16" s="1"/>
    </row>
    <row r="17" spans="1:14" s="2" customFormat="1" ht="25.05" customHeight="1" x14ac:dyDescent="0.3">
      <c r="A17" s="31" t="s">
        <v>14</v>
      </c>
      <c r="B17" s="109" t="s">
        <v>36</v>
      </c>
      <c r="C17" s="110"/>
      <c r="D17" s="32" t="s">
        <v>23</v>
      </c>
      <c r="E17" s="33">
        <f>'BOQ - SUB'!G57</f>
        <v>0</v>
      </c>
      <c r="F17" s="33"/>
      <c r="G17" s="111"/>
      <c r="H17" s="112"/>
      <c r="I17" s="1"/>
      <c r="J17" s="6">
        <f t="shared" si="1"/>
        <v>0</v>
      </c>
      <c r="K17" s="67" t="e">
        <f t="shared" si="0"/>
        <v>#DIV/0!</v>
      </c>
      <c r="L17" s="3"/>
      <c r="M17" s="3"/>
      <c r="N17" s="1"/>
    </row>
    <row r="18" spans="1:14" s="2" customFormat="1" ht="25.05" customHeight="1" x14ac:dyDescent="0.3">
      <c r="A18" s="31" t="s">
        <v>15</v>
      </c>
      <c r="B18" s="109" t="s">
        <v>37</v>
      </c>
      <c r="C18" s="110"/>
      <c r="D18" s="32" t="s">
        <v>24</v>
      </c>
      <c r="E18" s="33">
        <f>'BOQ - SUB'!G60</f>
        <v>0</v>
      </c>
      <c r="F18" s="33"/>
      <c r="G18" s="111"/>
      <c r="H18" s="112"/>
      <c r="I18" s="1"/>
      <c r="J18" s="6">
        <f t="shared" si="1"/>
        <v>0</v>
      </c>
      <c r="K18" s="67" t="e">
        <f t="shared" si="0"/>
        <v>#DIV/0!</v>
      </c>
      <c r="L18" s="3"/>
      <c r="M18" s="3"/>
      <c r="N18" s="1"/>
    </row>
    <row r="19" spans="1:14" s="2" customFormat="1" ht="25.05" customHeight="1" x14ac:dyDescent="0.3">
      <c r="A19" s="31" t="s">
        <v>43</v>
      </c>
      <c r="B19" s="109" t="s">
        <v>42</v>
      </c>
      <c r="C19" s="110"/>
      <c r="D19" s="32" t="s">
        <v>30</v>
      </c>
      <c r="E19" s="33">
        <f>'BOQ - SUB'!G64</f>
        <v>0</v>
      </c>
      <c r="F19" s="34"/>
      <c r="G19" s="111"/>
      <c r="H19" s="112"/>
      <c r="I19" s="1"/>
      <c r="J19" s="6">
        <f t="shared" si="1"/>
        <v>0</v>
      </c>
      <c r="K19" s="67" t="e">
        <f t="shared" si="0"/>
        <v>#DIV/0!</v>
      </c>
      <c r="L19" s="3"/>
      <c r="M19" s="3"/>
      <c r="N19" s="1"/>
    </row>
    <row r="20" spans="1:14" s="2" customFormat="1" ht="19.95" customHeight="1" x14ac:dyDescent="0.3">
      <c r="A20" s="35" t="s">
        <v>16</v>
      </c>
      <c r="B20" s="105" t="s">
        <v>38</v>
      </c>
      <c r="C20" s="106"/>
      <c r="D20" s="8" t="s">
        <v>25</v>
      </c>
      <c r="E20" s="36">
        <f>'BOQ - SUB'!G66</f>
        <v>0</v>
      </c>
      <c r="F20" s="33"/>
      <c r="G20" s="107"/>
      <c r="H20" s="108"/>
      <c r="I20" s="1"/>
      <c r="J20" s="6">
        <f t="shared" si="1"/>
        <v>0</v>
      </c>
      <c r="K20" s="67" t="e">
        <f t="shared" si="0"/>
        <v>#DIV/0!</v>
      </c>
      <c r="L20" s="3"/>
      <c r="M20" s="3"/>
      <c r="N20" s="1"/>
    </row>
    <row r="21" spans="1:14" s="2" customFormat="1" ht="19.95" customHeight="1" x14ac:dyDescent="0.3">
      <c r="A21" s="35" t="s">
        <v>28</v>
      </c>
      <c r="B21" s="105" t="s">
        <v>39</v>
      </c>
      <c r="C21" s="106"/>
      <c r="D21" s="8" t="s">
        <v>26</v>
      </c>
      <c r="E21" s="36">
        <f>'BOQ - SUB'!G68</f>
        <v>0</v>
      </c>
      <c r="F21" s="33"/>
      <c r="G21" s="105"/>
      <c r="H21" s="113"/>
      <c r="I21" s="1"/>
      <c r="J21" s="6">
        <f t="shared" si="1"/>
        <v>0</v>
      </c>
      <c r="K21" s="67" t="e">
        <f t="shared" si="0"/>
        <v>#DIV/0!</v>
      </c>
      <c r="L21" s="3"/>
      <c r="M21" s="3"/>
      <c r="N21" s="1"/>
    </row>
    <row r="22" spans="1:14" s="2" customFormat="1" ht="19.95" customHeight="1" x14ac:dyDescent="0.3">
      <c r="A22" s="35" t="s">
        <v>17</v>
      </c>
      <c r="B22" s="105" t="s">
        <v>99</v>
      </c>
      <c r="C22" s="106"/>
      <c r="D22" s="8" t="s">
        <v>27</v>
      </c>
      <c r="E22" s="36">
        <f>'BOQ - SUB'!G76</f>
        <v>0</v>
      </c>
      <c r="F22" s="33"/>
      <c r="G22" s="105"/>
      <c r="H22" s="108"/>
      <c r="I22" s="1"/>
      <c r="J22" s="6">
        <f t="shared" si="1"/>
        <v>0</v>
      </c>
      <c r="K22" s="67" t="e">
        <f t="shared" si="0"/>
        <v>#DIV/0!</v>
      </c>
      <c r="L22" s="3"/>
      <c r="M22" s="4"/>
      <c r="N22" s="1"/>
    </row>
    <row r="23" spans="1:14" s="2" customFormat="1" ht="19.95" customHeight="1" x14ac:dyDescent="0.3">
      <c r="A23" s="35" t="s">
        <v>18</v>
      </c>
      <c r="B23" s="105" t="s">
        <v>40</v>
      </c>
      <c r="C23" s="106"/>
      <c r="D23" s="8" t="s">
        <v>29</v>
      </c>
      <c r="E23" s="36">
        <f>'BOQ - SUB'!G79</f>
        <v>0</v>
      </c>
      <c r="F23" s="33"/>
      <c r="G23" s="107"/>
      <c r="H23" s="108"/>
      <c r="I23" s="1"/>
      <c r="J23" s="6">
        <f t="shared" si="1"/>
        <v>0</v>
      </c>
      <c r="K23" s="67" t="e">
        <f t="shared" si="0"/>
        <v>#DIV/0!</v>
      </c>
      <c r="L23" s="3"/>
      <c r="M23" s="3"/>
      <c r="N23" s="1"/>
    </row>
    <row r="24" spans="1:14" s="2" customFormat="1" ht="19.95" customHeight="1" x14ac:dyDescent="0.3">
      <c r="A24" s="35" t="s">
        <v>19</v>
      </c>
      <c r="B24" s="105" t="s">
        <v>41</v>
      </c>
      <c r="C24" s="106"/>
      <c r="D24" s="8" t="s">
        <v>31</v>
      </c>
      <c r="E24" s="36">
        <f>'BOQ - SUB'!G82</f>
        <v>0</v>
      </c>
      <c r="F24" s="33"/>
      <c r="G24" s="107"/>
      <c r="H24" s="108"/>
      <c r="I24" s="1"/>
      <c r="J24" s="6">
        <f t="shared" si="1"/>
        <v>0</v>
      </c>
      <c r="K24" s="67" t="e">
        <f t="shared" si="0"/>
        <v>#DIV/0!</v>
      </c>
      <c r="L24" s="3"/>
      <c r="M24" s="3"/>
      <c r="N24" s="1"/>
    </row>
    <row r="25" spans="1:14" s="2" customFormat="1" ht="30" customHeight="1" x14ac:dyDescent="0.3">
      <c r="A25" s="37" t="s">
        <v>229</v>
      </c>
      <c r="B25" s="127" t="s">
        <v>230</v>
      </c>
      <c r="C25" s="128"/>
      <c r="D25" s="38" t="s">
        <v>45</v>
      </c>
      <c r="E25" s="39">
        <f>'BOQ - SUB'!G85</f>
        <v>0</v>
      </c>
      <c r="F25" s="33"/>
      <c r="G25" s="127"/>
      <c r="H25" s="129"/>
      <c r="I25" s="1"/>
      <c r="J25" s="6">
        <f t="shared" si="1"/>
        <v>0</v>
      </c>
      <c r="K25" s="67" t="e">
        <f t="shared" si="0"/>
        <v>#DIV/0!</v>
      </c>
      <c r="L25" s="3"/>
      <c r="M25" s="3"/>
      <c r="N25" s="1"/>
    </row>
    <row r="26" spans="1:14" s="2" customFormat="1" ht="25.05" customHeight="1" thickBot="1" x14ac:dyDescent="0.35">
      <c r="A26" s="35" t="s">
        <v>115</v>
      </c>
      <c r="B26" s="136" t="s">
        <v>116</v>
      </c>
      <c r="C26" s="136"/>
      <c r="D26" s="8" t="s">
        <v>117</v>
      </c>
      <c r="E26" s="8">
        <v>0</v>
      </c>
      <c r="F26" s="8"/>
      <c r="G26" s="136"/>
      <c r="H26" s="137"/>
      <c r="I26" s="1"/>
      <c r="J26" s="6">
        <f t="shared" si="1"/>
        <v>0</v>
      </c>
      <c r="K26" s="67" t="e">
        <f t="shared" si="0"/>
        <v>#DIV/0!</v>
      </c>
      <c r="L26" s="1"/>
      <c r="M26" s="1"/>
      <c r="N26" s="1"/>
    </row>
    <row r="27" spans="1:14" s="2" customFormat="1" ht="19.95" customHeight="1" x14ac:dyDescent="0.3">
      <c r="A27" s="131" t="s">
        <v>118</v>
      </c>
      <c r="B27" s="132"/>
      <c r="C27" s="132"/>
      <c r="D27" s="132"/>
      <c r="E27" s="12">
        <f>SUM(E6:E26)</f>
        <v>0</v>
      </c>
      <c r="F27" s="12"/>
      <c r="G27" s="133"/>
      <c r="H27" s="134"/>
      <c r="I27" s="1"/>
      <c r="J27" s="1"/>
      <c r="K27" s="1"/>
      <c r="L27" s="1"/>
      <c r="M27" s="1"/>
      <c r="N27" s="1"/>
    </row>
    <row r="28" spans="1:14" s="2" customFormat="1" ht="19.95" customHeight="1" x14ac:dyDescent="0.3">
      <c r="A28" s="135"/>
      <c r="B28" s="135"/>
      <c r="C28" s="135"/>
      <c r="D28" s="135"/>
      <c r="E28" s="135"/>
      <c r="F28" s="135"/>
      <c r="G28" s="135"/>
      <c r="H28" s="135"/>
      <c r="I28" s="1"/>
      <c r="J28" s="1"/>
      <c r="K28" s="1"/>
      <c r="L28" s="1"/>
      <c r="M28" s="1"/>
      <c r="N28" s="1"/>
    </row>
    <row r="29" spans="1:14" s="2" customFormat="1" ht="19.95" customHeight="1" x14ac:dyDescent="0.3">
      <c r="A29" s="130"/>
      <c r="B29" s="130"/>
      <c r="C29" s="130"/>
      <c r="D29" s="130"/>
      <c r="E29" s="130"/>
      <c r="F29" s="130"/>
      <c r="G29" s="130"/>
      <c r="H29" s="130"/>
      <c r="I29" s="1"/>
      <c r="J29" s="1"/>
      <c r="K29" s="1"/>
      <c r="L29" s="1"/>
      <c r="M29" s="1"/>
      <c r="N29" s="1"/>
    </row>
    <row r="30" spans="1:14" ht="19.95" customHeight="1" thickBot="1" x14ac:dyDescent="0.45"/>
    <row r="31" spans="1:14" ht="19.95" customHeight="1" thickBot="1" x14ac:dyDescent="0.45">
      <c r="E31" s="12">
        <f>E27/C3</f>
        <v>0</v>
      </c>
    </row>
    <row r="32" spans="1:14" ht="19.8" x14ac:dyDescent="0.4">
      <c r="E32" s="12">
        <f>E31*1.15</f>
        <v>0</v>
      </c>
    </row>
  </sheetData>
  <mergeCells count="56">
    <mergeCell ref="B21:C21"/>
    <mergeCell ref="G21:H21"/>
    <mergeCell ref="B22:C22"/>
    <mergeCell ref="G22:H22"/>
    <mergeCell ref="A4:H4"/>
    <mergeCell ref="B11:C11"/>
    <mergeCell ref="B12:C12"/>
    <mergeCell ref="G11:H11"/>
    <mergeCell ref="G12:H12"/>
    <mergeCell ref="B5:C5"/>
    <mergeCell ref="G5:H5"/>
    <mergeCell ref="B10:C10"/>
    <mergeCell ref="G10:H10"/>
    <mergeCell ref="B13:C13"/>
    <mergeCell ref="G13:H13"/>
    <mergeCell ref="B14:C14"/>
    <mergeCell ref="A29:H29"/>
    <mergeCell ref="A27:D27"/>
    <mergeCell ref="G27:H27"/>
    <mergeCell ref="A28:H28"/>
    <mergeCell ref="B26:C26"/>
    <mergeCell ref="G26:H26"/>
    <mergeCell ref="B23:C23"/>
    <mergeCell ref="B25:C25"/>
    <mergeCell ref="G25:H25"/>
    <mergeCell ref="G23:H23"/>
    <mergeCell ref="B24:C24"/>
    <mergeCell ref="G24:H24"/>
    <mergeCell ref="A1:B1"/>
    <mergeCell ref="A2:A3"/>
    <mergeCell ref="G1:H1"/>
    <mergeCell ref="D2:E2"/>
    <mergeCell ref="D3:E3"/>
    <mergeCell ref="G2:H3"/>
    <mergeCell ref="C1:D1"/>
    <mergeCell ref="G14:H14"/>
    <mergeCell ref="B6:C6"/>
    <mergeCell ref="G6:H6"/>
    <mergeCell ref="B8:C8"/>
    <mergeCell ref="B7:C7"/>
    <mergeCell ref="B9:C9"/>
    <mergeCell ref="G7:H7"/>
    <mergeCell ref="G8:H8"/>
    <mergeCell ref="G9:H9"/>
    <mergeCell ref="B20:C20"/>
    <mergeCell ref="G20:H20"/>
    <mergeCell ref="B19:C19"/>
    <mergeCell ref="G19:H19"/>
    <mergeCell ref="B15:C15"/>
    <mergeCell ref="G15:H15"/>
    <mergeCell ref="B16:C16"/>
    <mergeCell ref="G16:H16"/>
    <mergeCell ref="B17:C17"/>
    <mergeCell ref="G17:H17"/>
    <mergeCell ref="B18:C18"/>
    <mergeCell ref="G18:H18"/>
  </mergeCells>
  <phoneticPr fontId="2" type="noConversion"/>
  <printOptions horizontalCentered="1"/>
  <pageMargins left="0.66122047244094495" right="0.23622047244094491" top="0.74803149606299213" bottom="0.74803149606299213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BOQ - SUB</vt:lpstr>
      <vt:lpstr>BOQ TOTAL</vt:lpstr>
      <vt:lpstr>'BOQ - SUB'!Print_Area</vt:lpstr>
      <vt:lpstr>'BOQ TOTAL'!Print_Area</vt:lpstr>
      <vt:lpstr>'BOQ - SUB'!Print_Titles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kifah ewisat</dc:creator>
  <cp:lastModifiedBy>Essam Almgurin</cp:lastModifiedBy>
  <cp:lastPrinted>2025-05-21T06:52:14Z</cp:lastPrinted>
  <dcterms:created xsi:type="dcterms:W3CDTF">2015-06-05T18:17:20Z</dcterms:created>
  <dcterms:modified xsi:type="dcterms:W3CDTF">2025-08-20T06:33:28Z</dcterms:modified>
</cp:coreProperties>
</file>